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27795" windowHeight="1207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94" i="1" l="1"/>
  <c r="L103" i="1" l="1"/>
  <c r="K103" i="1"/>
  <c r="J103" i="1"/>
  <c r="I103" i="1"/>
  <c r="H103" i="1"/>
  <c r="G103" i="1"/>
  <c r="F103" i="1"/>
  <c r="E103" i="1"/>
  <c r="D103" i="1"/>
  <c r="J94" i="1"/>
  <c r="L94" i="1" s="1"/>
  <c r="E94" i="1"/>
  <c r="F94" i="1" s="1"/>
  <c r="G94" i="1" s="1"/>
  <c r="I94" i="1" s="1"/>
  <c r="K94" i="1" s="1"/>
  <c r="K93" i="1"/>
  <c r="I93" i="1"/>
  <c r="G93" i="1"/>
  <c r="F93" i="1"/>
  <c r="E93" i="1"/>
  <c r="D93" i="1"/>
  <c r="J85" i="1"/>
  <c r="L85" i="1" s="1"/>
  <c r="F85" i="1"/>
  <c r="G85" i="1" s="1"/>
  <c r="I85" i="1" s="1"/>
  <c r="K85" i="1" s="1"/>
  <c r="J83" i="1"/>
  <c r="L83" i="1" s="1"/>
  <c r="F83" i="1"/>
  <c r="G83" i="1" s="1"/>
  <c r="I83" i="1" s="1"/>
  <c r="K83" i="1" s="1"/>
  <c r="L60" i="1"/>
  <c r="K60" i="1"/>
  <c r="J60" i="1"/>
  <c r="I60" i="1"/>
  <c r="H60" i="1"/>
  <c r="G60" i="1"/>
  <c r="F60" i="1"/>
  <c r="E60" i="1"/>
  <c r="D60" i="1"/>
  <c r="C59" i="1"/>
  <c r="B59" i="1"/>
  <c r="K16" i="1"/>
  <c r="F16" i="1"/>
  <c r="E16" i="1"/>
  <c r="K15" i="1"/>
  <c r="K18" i="1" s="1"/>
  <c r="I15" i="1"/>
  <c r="I16" i="1" s="1"/>
  <c r="G15" i="1"/>
  <c r="G18" i="1" s="1"/>
  <c r="F15" i="1"/>
  <c r="F18" i="1" s="1"/>
  <c r="E15" i="1"/>
  <c r="E18" i="1" s="1"/>
  <c r="D15" i="1"/>
  <c r="D16" i="1" s="1"/>
  <c r="K11" i="1"/>
  <c r="I11" i="1"/>
  <c r="G11" i="1"/>
  <c r="F11" i="1"/>
  <c r="E11" i="1"/>
  <c r="D11" i="1"/>
  <c r="D10" i="1"/>
  <c r="D18" i="1" l="1"/>
  <c r="I18" i="1"/>
  <c r="G16" i="1"/>
</calcChain>
</file>

<file path=xl/sharedStrings.xml><?xml version="1.0" encoding="utf-8"?>
<sst xmlns="http://schemas.openxmlformats.org/spreadsheetml/2006/main" count="206" uniqueCount="122">
  <si>
    <t>j5:j6</t>
  </si>
  <si>
    <t>k5</t>
  </si>
  <si>
    <t>Социально-экономическое положение и прогноз</t>
  </si>
  <si>
    <t>МО "Поселок Алмазный"</t>
  </si>
  <si>
    <t>Таблица № 1</t>
  </si>
  <si>
    <t>№ стр.</t>
  </si>
  <si>
    <t>Единица измерения</t>
  </si>
  <si>
    <t>отчет</t>
  </si>
  <si>
    <t>оценка</t>
  </si>
  <si>
    <t>прогноз - 1 вариант</t>
  </si>
  <si>
    <t>прогноз - 2 вариант</t>
  </si>
  <si>
    <t>Cреднегодовая численность населения</t>
  </si>
  <si>
    <t>человек</t>
  </si>
  <si>
    <t>Среднегодовая численность тpудоспособного населения в трудоспособном возрасте</t>
  </si>
  <si>
    <t>Численность занятых всеми видами  экономической деятельности</t>
  </si>
  <si>
    <t>Численность занятых всеми видами  экономической деятельности к  численности постоянного населения</t>
  </si>
  <si>
    <t>%</t>
  </si>
  <si>
    <t>Численность занятых на предприятиях и организациях</t>
  </si>
  <si>
    <t xml:space="preserve">Лица в трудоспособном возрасте, не занятые каким-либо видом деятельности и учебой (среднегодовая) </t>
  </si>
  <si>
    <t>из них безработные</t>
  </si>
  <si>
    <t>Экономически активное население</t>
  </si>
  <si>
    <t>Уровень общей безработицы, в % к экономически активному населению</t>
  </si>
  <si>
    <t>официально признанные безработные</t>
  </si>
  <si>
    <t>Уровень официально зарегистрированной безработицы, в % к экономически активному населению</t>
  </si>
  <si>
    <t>Сpеднемесячная заpаботная плата pаботников предприятий и организаций</t>
  </si>
  <si>
    <t>руб.</t>
  </si>
  <si>
    <t xml:space="preserve"> Производство важнейших видов промышленной продукции</t>
  </si>
  <si>
    <t>Руды и концентраты золотосодержащие: по месту регистрации</t>
  </si>
  <si>
    <t>килограмм</t>
  </si>
  <si>
    <t>по месту добычи</t>
  </si>
  <si>
    <t>Концентраты оловянные</t>
  </si>
  <si>
    <t>тонн</t>
  </si>
  <si>
    <t>Концентраты сурьмяные (в пересчете на 30% содержание сурьмы)</t>
  </si>
  <si>
    <t>Материалы строительные нерудные</t>
  </si>
  <si>
    <t>тыс. куб. метров</t>
  </si>
  <si>
    <t>Алмазы природные несортированные</t>
  </si>
  <si>
    <t>тыс. долларов</t>
  </si>
  <si>
    <t>Книги, брошюры, листовки печатные</t>
  </si>
  <si>
    <t>млн. штук</t>
  </si>
  <si>
    <t>Газеты (экземпляров, тираж условный /в 4-х полосном исчислении формата А2/)</t>
  </si>
  <si>
    <t>Журналы (листок-оттисков)</t>
  </si>
  <si>
    <t>млн.штук</t>
  </si>
  <si>
    <t>Алмазы природные обработанные, кроме технических, ненанизанные, неоправленные и незакреплённые</t>
  </si>
  <si>
    <t>долларов</t>
  </si>
  <si>
    <t xml:space="preserve"> </t>
  </si>
  <si>
    <t>карат</t>
  </si>
  <si>
    <t>Ювелирные изделия в фактических ценах (без НДС и акциза)</t>
  </si>
  <si>
    <t>тыс. руб.</t>
  </si>
  <si>
    <t>Изделия народных художественных промыслов</t>
  </si>
  <si>
    <t>Изделия из камнесамоцветов</t>
  </si>
  <si>
    <t>Добыча каменного угля открытым способом</t>
  </si>
  <si>
    <t>тыс. тонн</t>
  </si>
  <si>
    <t>Добыча каменного угля подземным способом</t>
  </si>
  <si>
    <t>тыс.тонн</t>
  </si>
  <si>
    <t>Концентрат каменного угля</t>
  </si>
  <si>
    <t>Уголь бурый рядовой (лигнит)</t>
  </si>
  <si>
    <t>Нефть добытая</t>
  </si>
  <si>
    <t>Газ нефтяной попутный (газ горючий природный нефтяных месторождений)</t>
  </si>
  <si>
    <t>млн. куб. метров</t>
  </si>
  <si>
    <t>Газ горючий природный (газ естественный)</t>
  </si>
  <si>
    <t>Конденсат газовый нестабильный</t>
  </si>
  <si>
    <t>Конденсат газовый стабильный</t>
  </si>
  <si>
    <t>Электроэнергия - всего</t>
  </si>
  <si>
    <t>млн.квт.ч.</t>
  </si>
  <si>
    <t>Тепловая энергия - всего</t>
  </si>
  <si>
    <t>млн. кВт-часов</t>
  </si>
  <si>
    <t>Мясо и субпродукты пищевые убойных животных</t>
  </si>
  <si>
    <t>Мясо и субпродукты пищевые домашней птицы</t>
  </si>
  <si>
    <t>Изделия колбасные</t>
  </si>
  <si>
    <t>Полуфабрикаты мясные (мясосодержащие) охлажденные, подмороженные и замороженные</t>
  </si>
  <si>
    <t>Рыба и продукты рыбные переработанные и консервированные</t>
  </si>
  <si>
    <t>Цельномолочная продукция (в пересчете на молоко)</t>
  </si>
  <si>
    <t xml:space="preserve">Масло сливочное </t>
  </si>
  <si>
    <t>Мука из зерновых культур, овощных и других растительных культур; смеси из них</t>
  </si>
  <si>
    <t>Комбикорма</t>
  </si>
  <si>
    <t>Хлеб и хлебобулочные изделия</t>
  </si>
  <si>
    <t>Изделия макаронные без начинки, не подвергнутые тепловой обработке или не приготовленные каким-либо другим способом</t>
  </si>
  <si>
    <t>Алкогольная продукция -всего</t>
  </si>
  <si>
    <t>тыс.дкл</t>
  </si>
  <si>
    <t>Пиво, кроме отходов пивоварения</t>
  </si>
  <si>
    <t>тыс. дкл</t>
  </si>
  <si>
    <t xml:space="preserve"> Выпуск продукции  сельского хозяйства  в действующих ценах</t>
  </si>
  <si>
    <t>млн. руб.</t>
  </si>
  <si>
    <t xml:space="preserve">   в том числе    общественного сектора</t>
  </si>
  <si>
    <t xml:space="preserve">                          крестьянских хоз-в и родовых общин</t>
  </si>
  <si>
    <t xml:space="preserve">                          хозяйств населения</t>
  </si>
  <si>
    <t xml:space="preserve"> Численность сельскохозяйственных животных: </t>
  </si>
  <si>
    <t xml:space="preserve">       - КРС</t>
  </si>
  <si>
    <t>голов</t>
  </si>
  <si>
    <t xml:space="preserve">           - в том числе коров</t>
  </si>
  <si>
    <t xml:space="preserve">       - лошадей</t>
  </si>
  <si>
    <t xml:space="preserve">       - свиней</t>
  </si>
  <si>
    <t xml:space="preserve">       - оленей</t>
  </si>
  <si>
    <t xml:space="preserve">       - птиц</t>
  </si>
  <si>
    <t xml:space="preserve"> Объем производства сельскохозяйственной продукции:</t>
  </si>
  <si>
    <t xml:space="preserve">       - скота и птицы в живом весе</t>
  </si>
  <si>
    <t xml:space="preserve">       - молока</t>
  </si>
  <si>
    <t xml:space="preserve">       - яиц</t>
  </si>
  <si>
    <t>тыс.шт.</t>
  </si>
  <si>
    <t xml:space="preserve">       - рыбодобыча</t>
  </si>
  <si>
    <t xml:space="preserve">       - картофеля</t>
  </si>
  <si>
    <t xml:space="preserve">       - овощей</t>
  </si>
  <si>
    <t xml:space="preserve">       - зерна</t>
  </si>
  <si>
    <t>Объем отгруженных товаров собственного производства, выполненных работ и услуг собственными силами (в действующих ценах без НДС и акциза)</t>
  </si>
  <si>
    <t>тыс.pуб.</t>
  </si>
  <si>
    <t xml:space="preserve">             в  ценах  предыдущего года</t>
  </si>
  <si>
    <t>Объем розничной торговли в действующих ценах</t>
  </si>
  <si>
    <t xml:space="preserve">             в сопоставимых ценах, в % к предыдущему году</t>
  </si>
  <si>
    <t>Платные услуги населению в действующих ценах</t>
  </si>
  <si>
    <t xml:space="preserve">Производство потребительских товаров  в действующих ценах </t>
  </si>
  <si>
    <t>тыс.руб</t>
  </si>
  <si>
    <t>Налоговые доходы по всем уровням</t>
  </si>
  <si>
    <t>х</t>
  </si>
  <si>
    <t>Налоговые доходы местного бюджета</t>
  </si>
  <si>
    <t>Средства, передаваемые на безвозмездной и безвозвратных основах (дотация)</t>
  </si>
  <si>
    <t>Всего доходов по территории</t>
  </si>
  <si>
    <t>Всего доходов местного бюджета</t>
  </si>
  <si>
    <t>Расходы местного бюджета</t>
  </si>
  <si>
    <t xml:space="preserve"> % дотации в местном бюджете</t>
  </si>
  <si>
    <t>Инвестиции за счет всех источников</t>
  </si>
  <si>
    <t>Инвестиционная программа МО "Мирнинский район"</t>
  </si>
  <si>
    <t>стат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</si>
</sst>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9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i/>
      <sz val="9"/>
      <color indexed="32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9"/>
      <color indexed="8"/>
      <name val="Arial Cyr"/>
      <charset val="1"/>
    </font>
    <font>
      <sz val="9"/>
      <color indexed="8"/>
      <name val="Arial Cyr"/>
      <charset val="204"/>
    </font>
    <font>
      <b/>
      <sz val="9"/>
      <color indexed="8"/>
      <name val="Arial Cyr"/>
      <family val="2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indexed="8"/>
      <name val="Arial Cyr"/>
      <family val="2"/>
      <charset val="204"/>
    </font>
    <font>
      <sz val="10"/>
      <color rgb="FFFF0000"/>
      <name val="Arial"/>
      <family val="2"/>
      <charset val="204"/>
    </font>
    <font>
      <sz val="9"/>
      <name val="Arial Cyr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  <fill>
      <patternFill patternType="solid">
        <fgColor indexed="42"/>
        <bgColor indexed="49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49"/>
      </patternFill>
    </fill>
    <fill>
      <patternFill patternType="solid">
        <fgColor indexed="41"/>
        <bgColor indexed="64"/>
      </patternFill>
    </fill>
  </fills>
  <borders count="3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hair">
        <color indexed="8"/>
      </bottom>
      <diagonal/>
    </border>
    <border diagonalUp="1" diagonalDown="1">
      <left style="thin">
        <color indexed="8"/>
      </left>
      <right style="thin">
        <color indexed="8"/>
      </right>
      <top style="medium">
        <color indexed="64"/>
      </top>
      <bottom style="hair">
        <color indexed="8"/>
      </bottom>
      <diagonal style="thin">
        <color indexed="8"/>
      </diagonal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 diagonalUp="1" diagonalDown="1"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>
      <left style="medium">
        <color indexed="64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1" applyFont="1" applyFill="1" applyProtection="1"/>
    <xf numFmtId="0" fontId="1" fillId="0" borderId="0" xfId="1" applyAlignment="1" applyProtection="1">
      <alignment wrapText="1"/>
    </xf>
    <xf numFmtId="0" fontId="1" fillId="0" borderId="0" xfId="1" applyProtection="1"/>
    <xf numFmtId="0" fontId="3" fillId="0" borderId="0" xfId="1" applyFont="1" applyFill="1" applyAlignment="1" applyProtection="1">
      <alignment horizontal="left" vertical="top"/>
    </xf>
    <xf numFmtId="0" fontId="4" fillId="0" borderId="0" xfId="1" applyFont="1" applyFill="1" applyBorder="1" applyAlignment="1" applyProtection="1">
      <alignment vertical="top"/>
    </xf>
    <xf numFmtId="0" fontId="1" fillId="0" borderId="0" xfId="1" applyBorder="1" applyAlignment="1" applyProtection="1"/>
    <xf numFmtId="0" fontId="5" fillId="0" borderId="0" xfId="1" applyFont="1" applyFill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0" fontId="6" fillId="0" borderId="0" xfId="1" applyFont="1" applyFill="1" applyBorder="1" applyAlignment="1" applyProtection="1">
      <alignment horizontal="center" vertical="top"/>
    </xf>
    <xf numFmtId="0" fontId="7" fillId="0" borderId="0" xfId="1" applyFont="1" applyFill="1" applyAlignment="1" applyProtection="1">
      <alignment horizontal="center" vertical="top"/>
    </xf>
    <xf numFmtId="0" fontId="8" fillId="0" borderId="0" xfId="1" applyFont="1" applyFill="1" applyAlignment="1" applyProtection="1">
      <alignment horizontal="center" vertical="top" wrapText="1"/>
      <protection hidden="1"/>
    </xf>
    <xf numFmtId="0" fontId="9" fillId="0" borderId="0" xfId="1" applyFont="1" applyFill="1" applyBorder="1" applyAlignment="1" applyProtection="1">
      <alignment horizontal="right" vertical="top"/>
    </xf>
    <xf numFmtId="0" fontId="9" fillId="0" borderId="0" xfId="1" applyFont="1" applyFill="1" applyBorder="1" applyAlignment="1" applyProtection="1">
      <alignment horizontal="right" vertical="top"/>
      <protection locked="0"/>
    </xf>
    <xf numFmtId="0" fontId="12" fillId="0" borderId="4" xfId="1" applyFont="1" applyFill="1" applyBorder="1" applyAlignment="1" applyProtection="1">
      <alignment horizontal="center" vertical="center" wrapText="1"/>
      <protection hidden="1"/>
    </xf>
    <xf numFmtId="0" fontId="12" fillId="0" borderId="5" xfId="1" applyFont="1" applyFill="1" applyBorder="1" applyAlignment="1" applyProtection="1">
      <alignment horizontal="center" vertical="center" wrapText="1"/>
      <protection hidden="1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11" fillId="0" borderId="15" xfId="1" applyFont="1" applyFill="1" applyBorder="1" applyAlignment="1" applyProtection="1">
      <alignment horizontal="center" vertical="center" wrapText="1"/>
    </xf>
    <xf numFmtId="0" fontId="10" fillId="0" borderId="16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/>
    </xf>
    <xf numFmtId="0" fontId="11" fillId="2" borderId="19" xfId="1" applyFont="1" applyFill="1" applyBorder="1" applyAlignment="1" applyProtection="1">
      <alignment horizontal="left" vertical="center" wrapText="1"/>
    </xf>
    <xf numFmtId="0" fontId="10" fillId="3" borderId="19" xfId="1" applyFont="1" applyFill="1" applyBorder="1" applyAlignment="1" applyProtection="1">
      <alignment horizontal="center" vertical="center" wrapText="1"/>
    </xf>
    <xf numFmtId="3" fontId="13" fillId="4" borderId="19" xfId="1" applyNumberFormat="1" applyFont="1" applyFill="1" applyBorder="1" applyAlignment="1" applyProtection="1"/>
    <xf numFmtId="4" fontId="13" fillId="4" borderId="20" xfId="1" applyNumberFormat="1" applyFont="1" applyFill="1" applyBorder="1" applyAlignment="1" applyProtection="1"/>
    <xf numFmtId="0" fontId="10" fillId="0" borderId="21" xfId="1" applyFont="1" applyFill="1" applyBorder="1" applyAlignment="1" applyProtection="1">
      <alignment horizontal="center" vertical="center"/>
    </xf>
    <xf numFmtId="0" fontId="11" fillId="0" borderId="22" xfId="1" applyFont="1" applyFill="1" applyBorder="1" applyAlignment="1" applyProtection="1">
      <alignment horizontal="left" vertical="center" wrapText="1"/>
    </xf>
    <xf numFmtId="0" fontId="10" fillId="0" borderId="22" xfId="1" applyFont="1" applyFill="1" applyBorder="1" applyAlignment="1" applyProtection="1">
      <alignment horizontal="center" vertical="center" wrapText="1"/>
    </xf>
    <xf numFmtId="3" fontId="14" fillId="0" borderId="22" xfId="1" applyNumberFormat="1" applyFont="1" applyFill="1" applyBorder="1" applyAlignment="1" applyProtection="1"/>
    <xf numFmtId="3" fontId="14" fillId="5" borderId="22" xfId="1" applyNumberFormat="1" applyFont="1" applyFill="1" applyBorder="1" applyAlignment="1" applyProtection="1"/>
    <xf numFmtId="4" fontId="14" fillId="5" borderId="23" xfId="1" applyNumberFormat="1" applyFont="1" applyFill="1" applyBorder="1" applyAlignment="1" applyProtection="1"/>
    <xf numFmtId="4" fontId="14" fillId="0" borderId="22" xfId="1" applyNumberFormat="1" applyFont="1" applyFill="1" applyBorder="1" applyAlignment="1" applyProtection="1"/>
    <xf numFmtId="4" fontId="14" fillId="0" borderId="23" xfId="1" applyNumberFormat="1" applyFont="1" applyFill="1" applyBorder="1" applyAlignment="1" applyProtection="1"/>
    <xf numFmtId="3" fontId="13" fillId="5" borderId="22" xfId="1" applyNumberFormat="1" applyFont="1" applyFill="1" applyBorder="1" applyAlignment="1" applyProtection="1"/>
    <xf numFmtId="4" fontId="13" fillId="5" borderId="23" xfId="1" applyNumberFormat="1" applyFont="1" applyFill="1" applyBorder="1" applyAlignment="1" applyProtection="1"/>
    <xf numFmtId="4" fontId="14" fillId="5" borderId="22" xfId="1" applyNumberFormat="1" applyFont="1" applyFill="1" applyBorder="1" applyAlignment="1" applyProtection="1"/>
    <xf numFmtId="0" fontId="10" fillId="0" borderId="24" xfId="1" applyFont="1" applyFill="1" applyBorder="1" applyAlignment="1" applyProtection="1">
      <alignment horizontal="center" vertical="center"/>
    </xf>
    <xf numFmtId="0" fontId="11" fillId="0" borderId="25" xfId="1" applyFont="1" applyFill="1" applyBorder="1" applyAlignment="1" applyProtection="1">
      <alignment horizontal="left" vertical="center" wrapText="1"/>
    </xf>
    <xf numFmtId="0" fontId="10" fillId="0" borderId="25" xfId="1" applyFont="1" applyFill="1" applyBorder="1" applyAlignment="1" applyProtection="1">
      <alignment horizontal="center" vertical="center" wrapText="1"/>
    </xf>
    <xf numFmtId="4" fontId="14" fillId="5" borderId="25" xfId="1" applyNumberFormat="1" applyFont="1" applyFill="1" applyBorder="1" applyAlignment="1" applyProtection="1"/>
    <xf numFmtId="0" fontId="10" fillId="2" borderId="26" xfId="1" applyFont="1" applyFill="1" applyBorder="1" applyAlignment="1" applyProtection="1">
      <alignment horizontal="center" vertical="center"/>
    </xf>
    <xf numFmtId="0" fontId="12" fillId="2" borderId="27" xfId="1" applyFont="1" applyFill="1" applyBorder="1" applyAlignment="1" applyProtection="1">
      <alignment horizontal="left" vertical="center" wrapText="1"/>
    </xf>
    <xf numFmtId="0" fontId="10" fillId="3" borderId="27" xfId="1" applyFont="1" applyFill="1" applyBorder="1" applyAlignment="1" applyProtection="1">
      <alignment horizontal="center" vertical="center" wrapText="1"/>
    </xf>
    <xf numFmtId="4" fontId="14" fillId="3" borderId="27" xfId="1" applyNumberFormat="1" applyFont="1" applyFill="1" applyBorder="1" applyAlignment="1" applyProtection="1"/>
    <xf numFmtId="0" fontId="4" fillId="6" borderId="22" xfId="1" applyFont="1" applyFill="1" applyBorder="1" applyAlignment="1">
      <alignment horizontal="left" vertical="center" wrapText="1"/>
    </xf>
    <xf numFmtId="0" fontId="4" fillId="6" borderId="22" xfId="1" applyFont="1" applyFill="1" applyBorder="1" applyAlignment="1">
      <alignment horizontal="center" vertical="center" wrapText="1"/>
    </xf>
    <xf numFmtId="164" fontId="14" fillId="6" borderId="22" xfId="1" applyNumberFormat="1" applyFont="1" applyFill="1" applyBorder="1" applyAlignment="1" applyProtection="1"/>
    <xf numFmtId="164" fontId="14" fillId="7" borderId="22" xfId="1" applyNumberFormat="1" applyFont="1" applyFill="1" applyBorder="1" applyAlignment="1" applyProtection="1"/>
    <xf numFmtId="0" fontId="4" fillId="6" borderId="22" xfId="1" applyFont="1" applyFill="1" applyBorder="1" applyAlignment="1" applyProtection="1">
      <alignment horizontal="left" vertical="center" wrapText="1"/>
      <protection locked="0"/>
    </xf>
    <xf numFmtId="0" fontId="4" fillId="6" borderId="22" xfId="1" applyFont="1" applyFill="1" applyBorder="1" applyAlignment="1" applyProtection="1">
      <alignment horizontal="center" vertical="center" wrapText="1"/>
      <protection locked="0"/>
    </xf>
    <xf numFmtId="0" fontId="10" fillId="0" borderId="28" xfId="1" applyFont="1" applyFill="1" applyBorder="1" applyAlignment="1" applyProtection="1">
      <alignment horizontal="center" vertical="center"/>
    </xf>
    <xf numFmtId="0" fontId="4" fillId="6" borderId="29" xfId="1" applyFont="1" applyFill="1" applyBorder="1" applyAlignment="1" applyProtection="1">
      <alignment horizontal="left" vertical="center" wrapText="1"/>
      <protection locked="0"/>
    </xf>
    <xf numFmtId="0" fontId="4" fillId="6" borderId="29" xfId="1" applyFont="1" applyFill="1" applyBorder="1" applyAlignment="1" applyProtection="1">
      <alignment horizontal="center" vertical="center" wrapText="1"/>
      <protection locked="0"/>
    </xf>
    <xf numFmtId="164" fontId="14" fillId="6" borderId="29" xfId="1" applyNumberFormat="1" applyFont="1" applyFill="1" applyBorder="1" applyAlignment="1" applyProtection="1"/>
    <xf numFmtId="0" fontId="10" fillId="2" borderId="30" xfId="1" applyFont="1" applyFill="1" applyBorder="1" applyAlignment="1" applyProtection="1">
      <alignment horizontal="center" vertical="center"/>
    </xf>
    <xf numFmtId="0" fontId="11" fillId="2" borderId="31" xfId="1" applyFont="1" applyFill="1" applyBorder="1" applyAlignment="1" applyProtection="1">
      <alignment horizontal="left" vertical="center" wrapText="1"/>
    </xf>
    <xf numFmtId="0" fontId="15" fillId="3" borderId="31" xfId="1" applyFont="1" applyFill="1" applyBorder="1" applyAlignment="1" applyProtection="1">
      <alignment horizontal="center" vertical="center" wrapText="1"/>
    </xf>
    <xf numFmtId="164" fontId="14" fillId="4" borderId="31" xfId="1" applyNumberFormat="1" applyFont="1" applyFill="1" applyBorder="1" applyAlignment="1" applyProtection="1"/>
    <xf numFmtId="4" fontId="14" fillId="4" borderId="31" xfId="1" applyNumberFormat="1" applyFont="1" applyFill="1" applyBorder="1" applyAlignment="1" applyProtection="1"/>
    <xf numFmtId="0" fontId="15" fillId="0" borderId="22" xfId="1" applyFont="1" applyFill="1" applyBorder="1" applyAlignment="1" applyProtection="1">
      <alignment horizontal="center" vertical="center" wrapText="1"/>
    </xf>
    <xf numFmtId="164" fontId="14" fillId="5" borderId="22" xfId="1" applyNumberFormat="1" applyFont="1" applyFill="1" applyBorder="1" applyAlignment="1" applyProtection="1"/>
    <xf numFmtId="0" fontId="10" fillId="2" borderId="21" xfId="1" applyFont="1" applyFill="1" applyBorder="1" applyAlignment="1" applyProtection="1">
      <alignment horizontal="center" vertical="center"/>
    </xf>
    <xf numFmtId="0" fontId="10" fillId="2" borderId="22" xfId="1" applyFont="1" applyFill="1" applyBorder="1" applyAlignment="1" applyProtection="1">
      <alignment horizontal="left" vertical="center" wrapText="1"/>
    </xf>
    <xf numFmtId="0" fontId="10" fillId="3" borderId="22" xfId="1" applyFont="1" applyFill="1" applyBorder="1" applyAlignment="1" applyProtection="1">
      <alignment horizontal="center" vertical="center" wrapText="1"/>
    </xf>
    <xf numFmtId="4" fontId="14" fillId="3" borderId="22" xfId="1" applyNumberFormat="1" applyFont="1" applyFill="1" applyBorder="1" applyAlignment="1" applyProtection="1"/>
    <xf numFmtId="3" fontId="14" fillId="7" borderId="22" xfId="1" applyNumberFormat="1" applyFont="1" applyFill="1" applyBorder="1" applyAlignment="1" applyProtection="1"/>
    <xf numFmtId="2" fontId="4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1" applyBorder="1" applyProtection="1"/>
    <xf numFmtId="0" fontId="5" fillId="0" borderId="0" xfId="1" applyFont="1" applyFill="1" applyBorder="1" applyAlignment="1" applyProtection="1">
      <alignment horizontal="left" vertical="top"/>
    </xf>
    <xf numFmtId="164" fontId="14" fillId="0" borderId="22" xfId="1" applyNumberFormat="1" applyFont="1" applyFill="1" applyBorder="1" applyAlignment="1" applyProtection="1"/>
    <xf numFmtId="164" fontId="14" fillId="0" borderId="25" xfId="1" applyNumberFormat="1" applyFont="1" applyFill="1" applyBorder="1" applyAlignment="1" applyProtection="1"/>
    <xf numFmtId="0" fontId="10" fillId="0" borderId="30" xfId="1" applyFont="1" applyFill="1" applyBorder="1" applyAlignment="1" applyProtection="1">
      <alignment horizontal="center" vertical="center"/>
    </xf>
    <xf numFmtId="0" fontId="11" fillId="0" borderId="31" xfId="1" applyFont="1" applyFill="1" applyBorder="1" applyAlignment="1" applyProtection="1">
      <alignment horizontal="left" vertical="center" wrapText="1"/>
    </xf>
    <xf numFmtId="0" fontId="10" fillId="0" borderId="31" xfId="1" applyFont="1" applyFill="1" applyBorder="1" applyAlignment="1" applyProtection="1">
      <alignment horizontal="center" vertical="center" wrapText="1"/>
    </xf>
    <xf numFmtId="4" fontId="14" fillId="7" borderId="31" xfId="1" applyNumberFormat="1" applyFont="1" applyFill="1" applyBorder="1" applyAlignment="1" applyProtection="1"/>
    <xf numFmtId="4" fontId="14" fillId="7" borderId="22" xfId="1" applyNumberFormat="1" applyFont="1" applyFill="1" applyBorder="1" applyAlignment="1" applyProtection="1"/>
    <xf numFmtId="3" fontId="14" fillId="5" borderId="25" xfId="1" applyNumberFormat="1" applyFont="1" applyFill="1" applyBorder="1" applyAlignment="1" applyProtection="1"/>
    <xf numFmtId="0" fontId="16" fillId="0" borderId="31" xfId="1" applyFont="1" applyFill="1" applyBorder="1" applyAlignment="1" applyProtection="1">
      <alignment horizontal="right"/>
    </xf>
    <xf numFmtId="0" fontId="17" fillId="0" borderId="22" xfId="1" applyFont="1" applyFill="1" applyBorder="1" applyAlignment="1" applyProtection="1">
      <alignment horizontal="left" vertical="center" wrapText="1"/>
    </xf>
    <xf numFmtId="0" fontId="16" fillId="0" borderId="22" xfId="1" applyFont="1" applyFill="1" applyBorder="1" applyAlignment="1" applyProtection="1">
      <alignment horizontal="right"/>
    </xf>
    <xf numFmtId="0" fontId="10" fillId="8" borderId="21" xfId="1" applyFont="1" applyFill="1" applyBorder="1" applyAlignment="1" applyProtection="1">
      <alignment horizontal="center" vertical="center"/>
    </xf>
    <xf numFmtId="0" fontId="11" fillId="9" borderId="22" xfId="1" applyFont="1" applyFill="1" applyBorder="1" applyAlignment="1" applyProtection="1">
      <alignment horizontal="left" vertical="center" wrapText="1"/>
    </xf>
    <xf numFmtId="0" fontId="10" fillId="10" borderId="22" xfId="1" applyFont="1" applyFill="1" applyBorder="1" applyAlignment="1" applyProtection="1">
      <alignment horizontal="center" vertical="center" wrapText="1"/>
    </xf>
    <xf numFmtId="4" fontId="14" fillId="11" borderId="22" xfId="1" applyNumberFormat="1" applyFont="1" applyFill="1" applyBorder="1" applyAlignment="1" applyProtection="1"/>
    <xf numFmtId="0" fontId="10" fillId="0" borderId="32" xfId="1" applyFont="1" applyFill="1" applyBorder="1" applyAlignment="1" applyProtection="1">
      <alignment horizontal="center" vertical="center"/>
    </xf>
    <xf numFmtId="0" fontId="11" fillId="0" borderId="33" xfId="1" applyFont="1" applyFill="1" applyBorder="1" applyAlignment="1" applyProtection="1">
      <alignment horizontal="left" vertical="center" wrapText="1"/>
    </xf>
    <xf numFmtId="0" fontId="10" fillId="0" borderId="33" xfId="1" applyFont="1" applyFill="1" applyBorder="1" applyAlignment="1" applyProtection="1">
      <alignment horizontal="center" vertical="center" wrapText="1"/>
    </xf>
    <xf numFmtId="3" fontId="14" fillId="0" borderId="33" xfId="1" applyNumberFormat="1" applyFont="1" applyFill="1" applyBorder="1" applyAlignment="1" applyProtection="1"/>
    <xf numFmtId="3" fontId="14" fillId="5" borderId="33" xfId="1" applyNumberFormat="1" applyFont="1" applyFill="1" applyBorder="1" applyAlignment="1" applyProtection="1"/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left" vertical="center" wrapText="1"/>
    </xf>
    <xf numFmtId="3" fontId="14" fillId="0" borderId="0" xfId="1" applyNumberFormat="1" applyFont="1" applyFill="1" applyBorder="1" applyAlignment="1" applyProtection="1"/>
    <xf numFmtId="3" fontId="14" fillId="5" borderId="0" xfId="1" applyNumberFormat="1" applyFont="1" applyFill="1" applyBorder="1" applyAlignment="1" applyProtection="1"/>
    <xf numFmtId="3" fontId="4" fillId="0" borderId="0" xfId="1" applyNumberFormat="1" applyFont="1" applyFill="1" applyBorder="1" applyAlignment="1" applyProtection="1"/>
    <xf numFmtId="3" fontId="4" fillId="5" borderId="0" xfId="1" applyNumberFormat="1" applyFont="1" applyFill="1" applyBorder="1" applyAlignment="1" applyProtection="1"/>
    <xf numFmtId="3" fontId="18" fillId="0" borderId="34" xfId="1" applyNumberFormat="1" applyFont="1" applyBorder="1" applyAlignment="1" applyProtection="1">
      <alignment horizontal="right" wrapText="1"/>
    </xf>
    <xf numFmtId="3" fontId="19" fillId="0" borderId="34" xfId="1" applyNumberFormat="1" applyFont="1" applyBorder="1" applyProtection="1"/>
    <xf numFmtId="3" fontId="19" fillId="0" borderId="0" xfId="1" applyNumberFormat="1" applyFont="1" applyProtection="1"/>
    <xf numFmtId="0" fontId="18" fillId="0" borderId="34" xfId="1" applyFont="1" applyBorder="1" applyAlignment="1" applyProtection="1">
      <alignment wrapText="1"/>
    </xf>
    <xf numFmtId="0" fontId="19" fillId="0" borderId="34" xfId="1" applyFont="1" applyBorder="1" applyProtection="1"/>
    <xf numFmtId="3" fontId="16" fillId="0" borderId="0" xfId="1" applyNumberFormat="1" applyFont="1" applyProtection="1"/>
    <xf numFmtId="0" fontId="6" fillId="0" borderId="0" xfId="1" applyFont="1" applyFill="1" applyBorder="1" applyAlignment="1" applyProtection="1">
      <alignment horizontal="center" vertical="top"/>
    </xf>
    <xf numFmtId="0" fontId="9" fillId="0" borderId="0" xfId="1" applyFont="1" applyFill="1" applyBorder="1" applyAlignment="1" applyProtection="1">
      <alignment horizontal="right" vertical="top"/>
    </xf>
    <xf numFmtId="0" fontId="10" fillId="0" borderId="1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center" vertical="center" wrapText="1"/>
    </xf>
    <xf numFmtId="0" fontId="12" fillId="0" borderId="5" xfId="1" applyFont="1" applyFill="1" applyBorder="1" applyAlignment="1" applyProtection="1">
      <alignment horizontal="center" vertical="center" wrapText="1"/>
      <protection hidden="1"/>
    </xf>
    <xf numFmtId="0" fontId="12" fillId="0" borderId="6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%20&#1085;&#1072;%202017%20&#1075;&#1086;&#1076;/&#1052;&#1040;&#1050;&#1045;&#1058;&#1067;/&#1052;&#1040;&#1050;&#1045;&#1058;_&#1058;&#1072;&#1073;&#1083;&#1080;&#1094;&#1072;%201_&#1087;&#1086;&#1089;&#1077;&#1083;&#1077;&#1085;&#1080;&#1103;%20&#1086;&#1090;%2018.07.2016%20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ирнинский (2)"/>
      <sheetName val="Дефляторы (25.06.2015)"/>
      <sheetName val="Дефляторы (20.06.2016)"/>
      <sheetName val="Мирнинский"/>
      <sheetName val="Мирный"/>
      <sheetName val="Удачный"/>
      <sheetName val="Айхал"/>
      <sheetName val="Алмазный"/>
      <sheetName val="Светлый"/>
      <sheetName val="Чернышевский"/>
      <sheetName val="БН"/>
      <sheetName val="СНЭН"/>
      <sheetName val="ЧН"/>
      <sheetName val="отгрузка"/>
      <sheetName val="розн.оборот"/>
      <sheetName val="платные"/>
      <sheetName val="Лист1"/>
    </sheetNames>
    <sheetDataSet>
      <sheetData sheetId="0" refreshError="1"/>
      <sheetData sheetId="1" refreshError="1">
        <row r="53">
          <cell r="B53">
            <v>112.6</v>
          </cell>
          <cell r="C53">
            <v>108.4</v>
          </cell>
          <cell r="E53">
            <v>106.8</v>
          </cell>
          <cell r="F53">
            <v>105.5</v>
          </cell>
          <cell r="G53">
            <v>105.5</v>
          </cell>
          <cell r="H53">
            <v>105.2</v>
          </cell>
          <cell r="I53">
            <v>105.5</v>
          </cell>
          <cell r="J53">
            <v>105.2</v>
          </cell>
        </row>
        <row r="54">
          <cell r="C54">
            <v>108</v>
          </cell>
          <cell r="E54">
            <v>106.4</v>
          </cell>
          <cell r="G54">
            <v>105.1</v>
          </cell>
          <cell r="H54">
            <v>104.9</v>
          </cell>
          <cell r="I54">
            <v>105.1</v>
          </cell>
          <cell r="J54">
            <v>104.9</v>
          </cell>
        </row>
        <row r="55">
          <cell r="C55">
            <v>109.4</v>
          </cell>
          <cell r="E55">
            <v>107.7</v>
          </cell>
          <cell r="G55">
            <v>106.6</v>
          </cell>
          <cell r="H55">
            <v>106.2</v>
          </cell>
          <cell r="I55">
            <v>106.6</v>
          </cell>
          <cell r="J55">
            <v>106.2</v>
          </cell>
        </row>
      </sheetData>
      <sheetData sheetId="2" refreshError="1"/>
      <sheetData sheetId="3" refreshError="1">
        <row r="26">
          <cell r="B26" t="str">
            <v>Алмазы природные несортированные</v>
          </cell>
          <cell r="C26" t="str">
            <v>т.карат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workbookViewId="0">
      <selection activeCell="O98" sqref="O98"/>
    </sheetView>
  </sheetViews>
  <sheetFormatPr defaultRowHeight="12.75"/>
  <cols>
    <col min="1" max="1" width="4" style="3" customWidth="1"/>
    <col min="2" max="2" width="59.140625" style="2" customWidth="1"/>
    <col min="3" max="5" width="11.7109375" style="3" customWidth="1"/>
    <col min="6" max="12" width="10.7109375" style="3" customWidth="1"/>
    <col min="13" max="22" width="8.85546875" style="3" customWidth="1"/>
    <col min="23" max="253" width="9.140625" style="3"/>
    <col min="254" max="254" width="4" style="3" customWidth="1"/>
    <col min="255" max="255" width="59.140625" style="3" customWidth="1"/>
    <col min="256" max="258" width="11.7109375" style="3" customWidth="1"/>
    <col min="259" max="268" width="10.7109375" style="3" customWidth="1"/>
    <col min="269" max="278" width="8.85546875" style="3" customWidth="1"/>
    <col min="279" max="509" width="9.140625" style="3"/>
    <col min="510" max="510" width="4" style="3" customWidth="1"/>
    <col min="511" max="511" width="59.140625" style="3" customWidth="1"/>
    <col min="512" max="514" width="11.7109375" style="3" customWidth="1"/>
    <col min="515" max="524" width="10.7109375" style="3" customWidth="1"/>
    <col min="525" max="534" width="8.85546875" style="3" customWidth="1"/>
    <col min="535" max="765" width="9.140625" style="3"/>
    <col min="766" max="766" width="4" style="3" customWidth="1"/>
    <col min="767" max="767" width="59.140625" style="3" customWidth="1"/>
    <col min="768" max="770" width="11.7109375" style="3" customWidth="1"/>
    <col min="771" max="780" width="10.7109375" style="3" customWidth="1"/>
    <col min="781" max="790" width="8.85546875" style="3" customWidth="1"/>
    <col min="791" max="1021" width="9.140625" style="3"/>
    <col min="1022" max="1022" width="4" style="3" customWidth="1"/>
    <col min="1023" max="1023" width="59.140625" style="3" customWidth="1"/>
    <col min="1024" max="1026" width="11.7109375" style="3" customWidth="1"/>
    <col min="1027" max="1036" width="10.7109375" style="3" customWidth="1"/>
    <col min="1037" max="1046" width="8.85546875" style="3" customWidth="1"/>
    <col min="1047" max="1277" width="9.140625" style="3"/>
    <col min="1278" max="1278" width="4" style="3" customWidth="1"/>
    <col min="1279" max="1279" width="59.140625" style="3" customWidth="1"/>
    <col min="1280" max="1282" width="11.7109375" style="3" customWidth="1"/>
    <col min="1283" max="1292" width="10.7109375" style="3" customWidth="1"/>
    <col min="1293" max="1302" width="8.85546875" style="3" customWidth="1"/>
    <col min="1303" max="1533" width="9.140625" style="3"/>
    <col min="1534" max="1534" width="4" style="3" customWidth="1"/>
    <col min="1535" max="1535" width="59.140625" style="3" customWidth="1"/>
    <col min="1536" max="1538" width="11.7109375" style="3" customWidth="1"/>
    <col min="1539" max="1548" width="10.7109375" style="3" customWidth="1"/>
    <col min="1549" max="1558" width="8.85546875" style="3" customWidth="1"/>
    <col min="1559" max="1789" width="9.140625" style="3"/>
    <col min="1790" max="1790" width="4" style="3" customWidth="1"/>
    <col min="1791" max="1791" width="59.140625" style="3" customWidth="1"/>
    <col min="1792" max="1794" width="11.7109375" style="3" customWidth="1"/>
    <col min="1795" max="1804" width="10.7109375" style="3" customWidth="1"/>
    <col min="1805" max="1814" width="8.85546875" style="3" customWidth="1"/>
    <col min="1815" max="2045" width="9.140625" style="3"/>
    <col min="2046" max="2046" width="4" style="3" customWidth="1"/>
    <col min="2047" max="2047" width="59.140625" style="3" customWidth="1"/>
    <col min="2048" max="2050" width="11.7109375" style="3" customWidth="1"/>
    <col min="2051" max="2060" width="10.7109375" style="3" customWidth="1"/>
    <col min="2061" max="2070" width="8.85546875" style="3" customWidth="1"/>
    <col min="2071" max="2301" width="9.140625" style="3"/>
    <col min="2302" max="2302" width="4" style="3" customWidth="1"/>
    <col min="2303" max="2303" width="59.140625" style="3" customWidth="1"/>
    <col min="2304" max="2306" width="11.7109375" style="3" customWidth="1"/>
    <col min="2307" max="2316" width="10.7109375" style="3" customWidth="1"/>
    <col min="2317" max="2326" width="8.85546875" style="3" customWidth="1"/>
    <col min="2327" max="2557" width="9.140625" style="3"/>
    <col min="2558" max="2558" width="4" style="3" customWidth="1"/>
    <col min="2559" max="2559" width="59.140625" style="3" customWidth="1"/>
    <col min="2560" max="2562" width="11.7109375" style="3" customWidth="1"/>
    <col min="2563" max="2572" width="10.7109375" style="3" customWidth="1"/>
    <col min="2573" max="2582" width="8.85546875" style="3" customWidth="1"/>
    <col min="2583" max="2813" width="9.140625" style="3"/>
    <col min="2814" max="2814" width="4" style="3" customWidth="1"/>
    <col min="2815" max="2815" width="59.140625" style="3" customWidth="1"/>
    <col min="2816" max="2818" width="11.7109375" style="3" customWidth="1"/>
    <col min="2819" max="2828" width="10.7109375" style="3" customWidth="1"/>
    <col min="2829" max="2838" width="8.85546875" style="3" customWidth="1"/>
    <col min="2839" max="3069" width="9.140625" style="3"/>
    <col min="3070" max="3070" width="4" style="3" customWidth="1"/>
    <col min="3071" max="3071" width="59.140625" style="3" customWidth="1"/>
    <col min="3072" max="3074" width="11.7109375" style="3" customWidth="1"/>
    <col min="3075" max="3084" width="10.7109375" style="3" customWidth="1"/>
    <col min="3085" max="3094" width="8.85546875" style="3" customWidth="1"/>
    <col min="3095" max="3325" width="9.140625" style="3"/>
    <col min="3326" max="3326" width="4" style="3" customWidth="1"/>
    <col min="3327" max="3327" width="59.140625" style="3" customWidth="1"/>
    <col min="3328" max="3330" width="11.7109375" style="3" customWidth="1"/>
    <col min="3331" max="3340" width="10.7109375" style="3" customWidth="1"/>
    <col min="3341" max="3350" width="8.85546875" style="3" customWidth="1"/>
    <col min="3351" max="3581" width="9.140625" style="3"/>
    <col min="3582" max="3582" width="4" style="3" customWidth="1"/>
    <col min="3583" max="3583" width="59.140625" style="3" customWidth="1"/>
    <col min="3584" max="3586" width="11.7109375" style="3" customWidth="1"/>
    <col min="3587" max="3596" width="10.7109375" style="3" customWidth="1"/>
    <col min="3597" max="3606" width="8.85546875" style="3" customWidth="1"/>
    <col min="3607" max="3837" width="9.140625" style="3"/>
    <col min="3838" max="3838" width="4" style="3" customWidth="1"/>
    <col min="3839" max="3839" width="59.140625" style="3" customWidth="1"/>
    <col min="3840" max="3842" width="11.7109375" style="3" customWidth="1"/>
    <col min="3843" max="3852" width="10.7109375" style="3" customWidth="1"/>
    <col min="3853" max="3862" width="8.85546875" style="3" customWidth="1"/>
    <col min="3863" max="4093" width="9.140625" style="3"/>
    <col min="4094" max="4094" width="4" style="3" customWidth="1"/>
    <col min="4095" max="4095" width="59.140625" style="3" customWidth="1"/>
    <col min="4096" max="4098" width="11.7109375" style="3" customWidth="1"/>
    <col min="4099" max="4108" width="10.7109375" style="3" customWidth="1"/>
    <col min="4109" max="4118" width="8.85546875" style="3" customWidth="1"/>
    <col min="4119" max="4349" width="9.140625" style="3"/>
    <col min="4350" max="4350" width="4" style="3" customWidth="1"/>
    <col min="4351" max="4351" width="59.140625" style="3" customWidth="1"/>
    <col min="4352" max="4354" width="11.7109375" style="3" customWidth="1"/>
    <col min="4355" max="4364" width="10.7109375" style="3" customWidth="1"/>
    <col min="4365" max="4374" width="8.85546875" style="3" customWidth="1"/>
    <col min="4375" max="4605" width="9.140625" style="3"/>
    <col min="4606" max="4606" width="4" style="3" customWidth="1"/>
    <col min="4607" max="4607" width="59.140625" style="3" customWidth="1"/>
    <col min="4608" max="4610" width="11.7109375" style="3" customWidth="1"/>
    <col min="4611" max="4620" width="10.7109375" style="3" customWidth="1"/>
    <col min="4621" max="4630" width="8.85546875" style="3" customWidth="1"/>
    <col min="4631" max="4861" width="9.140625" style="3"/>
    <col min="4862" max="4862" width="4" style="3" customWidth="1"/>
    <col min="4863" max="4863" width="59.140625" style="3" customWidth="1"/>
    <col min="4864" max="4866" width="11.7109375" style="3" customWidth="1"/>
    <col min="4867" max="4876" width="10.7109375" style="3" customWidth="1"/>
    <col min="4877" max="4886" width="8.85546875" style="3" customWidth="1"/>
    <col min="4887" max="5117" width="9.140625" style="3"/>
    <col min="5118" max="5118" width="4" style="3" customWidth="1"/>
    <col min="5119" max="5119" width="59.140625" style="3" customWidth="1"/>
    <col min="5120" max="5122" width="11.7109375" style="3" customWidth="1"/>
    <col min="5123" max="5132" width="10.7109375" style="3" customWidth="1"/>
    <col min="5133" max="5142" width="8.85546875" style="3" customWidth="1"/>
    <col min="5143" max="5373" width="9.140625" style="3"/>
    <col min="5374" max="5374" width="4" style="3" customWidth="1"/>
    <col min="5375" max="5375" width="59.140625" style="3" customWidth="1"/>
    <col min="5376" max="5378" width="11.7109375" style="3" customWidth="1"/>
    <col min="5379" max="5388" width="10.7109375" style="3" customWidth="1"/>
    <col min="5389" max="5398" width="8.85546875" style="3" customWidth="1"/>
    <col min="5399" max="5629" width="9.140625" style="3"/>
    <col min="5630" max="5630" width="4" style="3" customWidth="1"/>
    <col min="5631" max="5631" width="59.140625" style="3" customWidth="1"/>
    <col min="5632" max="5634" width="11.7109375" style="3" customWidth="1"/>
    <col min="5635" max="5644" width="10.7109375" style="3" customWidth="1"/>
    <col min="5645" max="5654" width="8.85546875" style="3" customWidth="1"/>
    <col min="5655" max="5885" width="9.140625" style="3"/>
    <col min="5886" max="5886" width="4" style="3" customWidth="1"/>
    <col min="5887" max="5887" width="59.140625" style="3" customWidth="1"/>
    <col min="5888" max="5890" width="11.7109375" style="3" customWidth="1"/>
    <col min="5891" max="5900" width="10.7109375" style="3" customWidth="1"/>
    <col min="5901" max="5910" width="8.85546875" style="3" customWidth="1"/>
    <col min="5911" max="6141" width="9.140625" style="3"/>
    <col min="6142" max="6142" width="4" style="3" customWidth="1"/>
    <col min="6143" max="6143" width="59.140625" style="3" customWidth="1"/>
    <col min="6144" max="6146" width="11.7109375" style="3" customWidth="1"/>
    <col min="6147" max="6156" width="10.7109375" style="3" customWidth="1"/>
    <col min="6157" max="6166" width="8.85546875" style="3" customWidth="1"/>
    <col min="6167" max="6397" width="9.140625" style="3"/>
    <col min="6398" max="6398" width="4" style="3" customWidth="1"/>
    <col min="6399" max="6399" width="59.140625" style="3" customWidth="1"/>
    <col min="6400" max="6402" width="11.7109375" style="3" customWidth="1"/>
    <col min="6403" max="6412" width="10.7109375" style="3" customWidth="1"/>
    <col min="6413" max="6422" width="8.85546875" style="3" customWidth="1"/>
    <col min="6423" max="6653" width="9.140625" style="3"/>
    <col min="6654" max="6654" width="4" style="3" customWidth="1"/>
    <col min="6655" max="6655" width="59.140625" style="3" customWidth="1"/>
    <col min="6656" max="6658" width="11.7109375" style="3" customWidth="1"/>
    <col min="6659" max="6668" width="10.7109375" style="3" customWidth="1"/>
    <col min="6669" max="6678" width="8.85546875" style="3" customWidth="1"/>
    <col min="6679" max="6909" width="9.140625" style="3"/>
    <col min="6910" max="6910" width="4" style="3" customWidth="1"/>
    <col min="6911" max="6911" width="59.140625" style="3" customWidth="1"/>
    <col min="6912" max="6914" width="11.7109375" style="3" customWidth="1"/>
    <col min="6915" max="6924" width="10.7109375" style="3" customWidth="1"/>
    <col min="6925" max="6934" width="8.85546875" style="3" customWidth="1"/>
    <col min="6935" max="7165" width="9.140625" style="3"/>
    <col min="7166" max="7166" width="4" style="3" customWidth="1"/>
    <col min="7167" max="7167" width="59.140625" style="3" customWidth="1"/>
    <col min="7168" max="7170" width="11.7109375" style="3" customWidth="1"/>
    <col min="7171" max="7180" width="10.7109375" style="3" customWidth="1"/>
    <col min="7181" max="7190" width="8.85546875" style="3" customWidth="1"/>
    <col min="7191" max="7421" width="9.140625" style="3"/>
    <col min="7422" max="7422" width="4" style="3" customWidth="1"/>
    <col min="7423" max="7423" width="59.140625" style="3" customWidth="1"/>
    <col min="7424" max="7426" width="11.7109375" style="3" customWidth="1"/>
    <col min="7427" max="7436" width="10.7109375" style="3" customWidth="1"/>
    <col min="7437" max="7446" width="8.85546875" style="3" customWidth="1"/>
    <col min="7447" max="7677" width="9.140625" style="3"/>
    <col min="7678" max="7678" width="4" style="3" customWidth="1"/>
    <col min="7679" max="7679" width="59.140625" style="3" customWidth="1"/>
    <col min="7680" max="7682" width="11.7109375" style="3" customWidth="1"/>
    <col min="7683" max="7692" width="10.7109375" style="3" customWidth="1"/>
    <col min="7693" max="7702" width="8.85546875" style="3" customWidth="1"/>
    <col min="7703" max="7933" width="9.140625" style="3"/>
    <col min="7934" max="7934" width="4" style="3" customWidth="1"/>
    <col min="7935" max="7935" width="59.140625" style="3" customWidth="1"/>
    <col min="7936" max="7938" width="11.7109375" style="3" customWidth="1"/>
    <col min="7939" max="7948" width="10.7109375" style="3" customWidth="1"/>
    <col min="7949" max="7958" width="8.85546875" style="3" customWidth="1"/>
    <col min="7959" max="8189" width="9.140625" style="3"/>
    <col min="8190" max="8190" width="4" style="3" customWidth="1"/>
    <col min="8191" max="8191" width="59.140625" style="3" customWidth="1"/>
    <col min="8192" max="8194" width="11.7109375" style="3" customWidth="1"/>
    <col min="8195" max="8204" width="10.7109375" style="3" customWidth="1"/>
    <col min="8205" max="8214" width="8.85546875" style="3" customWidth="1"/>
    <col min="8215" max="8445" width="9.140625" style="3"/>
    <col min="8446" max="8446" width="4" style="3" customWidth="1"/>
    <col min="8447" max="8447" width="59.140625" style="3" customWidth="1"/>
    <col min="8448" max="8450" width="11.7109375" style="3" customWidth="1"/>
    <col min="8451" max="8460" width="10.7109375" style="3" customWidth="1"/>
    <col min="8461" max="8470" width="8.85546875" style="3" customWidth="1"/>
    <col min="8471" max="8701" width="9.140625" style="3"/>
    <col min="8702" max="8702" width="4" style="3" customWidth="1"/>
    <col min="8703" max="8703" width="59.140625" style="3" customWidth="1"/>
    <col min="8704" max="8706" width="11.7109375" style="3" customWidth="1"/>
    <col min="8707" max="8716" width="10.7109375" style="3" customWidth="1"/>
    <col min="8717" max="8726" width="8.85546875" style="3" customWidth="1"/>
    <col min="8727" max="8957" width="9.140625" style="3"/>
    <col min="8958" max="8958" width="4" style="3" customWidth="1"/>
    <col min="8959" max="8959" width="59.140625" style="3" customWidth="1"/>
    <col min="8960" max="8962" width="11.7109375" style="3" customWidth="1"/>
    <col min="8963" max="8972" width="10.7109375" style="3" customWidth="1"/>
    <col min="8973" max="8982" width="8.85546875" style="3" customWidth="1"/>
    <col min="8983" max="9213" width="9.140625" style="3"/>
    <col min="9214" max="9214" width="4" style="3" customWidth="1"/>
    <col min="9215" max="9215" width="59.140625" style="3" customWidth="1"/>
    <col min="9216" max="9218" width="11.7109375" style="3" customWidth="1"/>
    <col min="9219" max="9228" width="10.7109375" style="3" customWidth="1"/>
    <col min="9229" max="9238" width="8.85546875" style="3" customWidth="1"/>
    <col min="9239" max="9469" width="9.140625" style="3"/>
    <col min="9470" max="9470" width="4" style="3" customWidth="1"/>
    <col min="9471" max="9471" width="59.140625" style="3" customWidth="1"/>
    <col min="9472" max="9474" width="11.7109375" style="3" customWidth="1"/>
    <col min="9475" max="9484" width="10.7109375" style="3" customWidth="1"/>
    <col min="9485" max="9494" width="8.85546875" style="3" customWidth="1"/>
    <col min="9495" max="9725" width="9.140625" style="3"/>
    <col min="9726" max="9726" width="4" style="3" customWidth="1"/>
    <col min="9727" max="9727" width="59.140625" style="3" customWidth="1"/>
    <col min="9728" max="9730" width="11.7109375" style="3" customWidth="1"/>
    <col min="9731" max="9740" width="10.7109375" style="3" customWidth="1"/>
    <col min="9741" max="9750" width="8.85546875" style="3" customWidth="1"/>
    <col min="9751" max="9981" width="9.140625" style="3"/>
    <col min="9982" max="9982" width="4" style="3" customWidth="1"/>
    <col min="9983" max="9983" width="59.140625" style="3" customWidth="1"/>
    <col min="9984" max="9986" width="11.7109375" style="3" customWidth="1"/>
    <col min="9987" max="9996" width="10.7109375" style="3" customWidth="1"/>
    <col min="9997" max="10006" width="8.85546875" style="3" customWidth="1"/>
    <col min="10007" max="10237" width="9.140625" style="3"/>
    <col min="10238" max="10238" width="4" style="3" customWidth="1"/>
    <col min="10239" max="10239" width="59.140625" style="3" customWidth="1"/>
    <col min="10240" max="10242" width="11.7109375" style="3" customWidth="1"/>
    <col min="10243" max="10252" width="10.7109375" style="3" customWidth="1"/>
    <col min="10253" max="10262" width="8.85546875" style="3" customWidth="1"/>
    <col min="10263" max="10493" width="9.140625" style="3"/>
    <col min="10494" max="10494" width="4" style="3" customWidth="1"/>
    <col min="10495" max="10495" width="59.140625" style="3" customWidth="1"/>
    <col min="10496" max="10498" width="11.7109375" style="3" customWidth="1"/>
    <col min="10499" max="10508" width="10.7109375" style="3" customWidth="1"/>
    <col min="10509" max="10518" width="8.85546875" style="3" customWidth="1"/>
    <col min="10519" max="10749" width="9.140625" style="3"/>
    <col min="10750" max="10750" width="4" style="3" customWidth="1"/>
    <col min="10751" max="10751" width="59.140625" style="3" customWidth="1"/>
    <col min="10752" max="10754" width="11.7109375" style="3" customWidth="1"/>
    <col min="10755" max="10764" width="10.7109375" style="3" customWidth="1"/>
    <col min="10765" max="10774" width="8.85546875" style="3" customWidth="1"/>
    <col min="10775" max="11005" width="9.140625" style="3"/>
    <col min="11006" max="11006" width="4" style="3" customWidth="1"/>
    <col min="11007" max="11007" width="59.140625" style="3" customWidth="1"/>
    <col min="11008" max="11010" width="11.7109375" style="3" customWidth="1"/>
    <col min="11011" max="11020" width="10.7109375" style="3" customWidth="1"/>
    <col min="11021" max="11030" width="8.85546875" style="3" customWidth="1"/>
    <col min="11031" max="11261" width="9.140625" style="3"/>
    <col min="11262" max="11262" width="4" style="3" customWidth="1"/>
    <col min="11263" max="11263" width="59.140625" style="3" customWidth="1"/>
    <col min="11264" max="11266" width="11.7109375" style="3" customWidth="1"/>
    <col min="11267" max="11276" width="10.7109375" style="3" customWidth="1"/>
    <col min="11277" max="11286" width="8.85546875" style="3" customWidth="1"/>
    <col min="11287" max="11517" width="9.140625" style="3"/>
    <col min="11518" max="11518" width="4" style="3" customWidth="1"/>
    <col min="11519" max="11519" width="59.140625" style="3" customWidth="1"/>
    <col min="11520" max="11522" width="11.7109375" style="3" customWidth="1"/>
    <col min="11523" max="11532" width="10.7109375" style="3" customWidth="1"/>
    <col min="11533" max="11542" width="8.85546875" style="3" customWidth="1"/>
    <col min="11543" max="11773" width="9.140625" style="3"/>
    <col min="11774" max="11774" width="4" style="3" customWidth="1"/>
    <col min="11775" max="11775" width="59.140625" style="3" customWidth="1"/>
    <col min="11776" max="11778" width="11.7109375" style="3" customWidth="1"/>
    <col min="11779" max="11788" width="10.7109375" style="3" customWidth="1"/>
    <col min="11789" max="11798" width="8.85546875" style="3" customWidth="1"/>
    <col min="11799" max="12029" width="9.140625" style="3"/>
    <col min="12030" max="12030" width="4" style="3" customWidth="1"/>
    <col min="12031" max="12031" width="59.140625" style="3" customWidth="1"/>
    <col min="12032" max="12034" width="11.7109375" style="3" customWidth="1"/>
    <col min="12035" max="12044" width="10.7109375" style="3" customWidth="1"/>
    <col min="12045" max="12054" width="8.85546875" style="3" customWidth="1"/>
    <col min="12055" max="12285" width="9.140625" style="3"/>
    <col min="12286" max="12286" width="4" style="3" customWidth="1"/>
    <col min="12287" max="12287" width="59.140625" style="3" customWidth="1"/>
    <col min="12288" max="12290" width="11.7109375" style="3" customWidth="1"/>
    <col min="12291" max="12300" width="10.7109375" style="3" customWidth="1"/>
    <col min="12301" max="12310" width="8.85546875" style="3" customWidth="1"/>
    <col min="12311" max="12541" width="9.140625" style="3"/>
    <col min="12542" max="12542" width="4" style="3" customWidth="1"/>
    <col min="12543" max="12543" width="59.140625" style="3" customWidth="1"/>
    <col min="12544" max="12546" width="11.7109375" style="3" customWidth="1"/>
    <col min="12547" max="12556" width="10.7109375" style="3" customWidth="1"/>
    <col min="12557" max="12566" width="8.85546875" style="3" customWidth="1"/>
    <col min="12567" max="12797" width="9.140625" style="3"/>
    <col min="12798" max="12798" width="4" style="3" customWidth="1"/>
    <col min="12799" max="12799" width="59.140625" style="3" customWidth="1"/>
    <col min="12800" max="12802" width="11.7109375" style="3" customWidth="1"/>
    <col min="12803" max="12812" width="10.7109375" style="3" customWidth="1"/>
    <col min="12813" max="12822" width="8.85546875" style="3" customWidth="1"/>
    <col min="12823" max="13053" width="9.140625" style="3"/>
    <col min="13054" max="13054" width="4" style="3" customWidth="1"/>
    <col min="13055" max="13055" width="59.140625" style="3" customWidth="1"/>
    <col min="13056" max="13058" width="11.7109375" style="3" customWidth="1"/>
    <col min="13059" max="13068" width="10.7109375" style="3" customWidth="1"/>
    <col min="13069" max="13078" width="8.85546875" style="3" customWidth="1"/>
    <col min="13079" max="13309" width="9.140625" style="3"/>
    <col min="13310" max="13310" width="4" style="3" customWidth="1"/>
    <col min="13311" max="13311" width="59.140625" style="3" customWidth="1"/>
    <col min="13312" max="13314" width="11.7109375" style="3" customWidth="1"/>
    <col min="13315" max="13324" width="10.7109375" style="3" customWidth="1"/>
    <col min="13325" max="13334" width="8.85546875" style="3" customWidth="1"/>
    <col min="13335" max="13565" width="9.140625" style="3"/>
    <col min="13566" max="13566" width="4" style="3" customWidth="1"/>
    <col min="13567" max="13567" width="59.140625" style="3" customWidth="1"/>
    <col min="13568" max="13570" width="11.7109375" style="3" customWidth="1"/>
    <col min="13571" max="13580" width="10.7109375" style="3" customWidth="1"/>
    <col min="13581" max="13590" width="8.85546875" style="3" customWidth="1"/>
    <col min="13591" max="13821" width="9.140625" style="3"/>
    <col min="13822" max="13822" width="4" style="3" customWidth="1"/>
    <col min="13823" max="13823" width="59.140625" style="3" customWidth="1"/>
    <col min="13824" max="13826" width="11.7109375" style="3" customWidth="1"/>
    <col min="13827" max="13836" width="10.7109375" style="3" customWidth="1"/>
    <col min="13837" max="13846" width="8.85546875" style="3" customWidth="1"/>
    <col min="13847" max="14077" width="9.140625" style="3"/>
    <col min="14078" max="14078" width="4" style="3" customWidth="1"/>
    <col min="14079" max="14079" width="59.140625" style="3" customWidth="1"/>
    <col min="14080" max="14082" width="11.7109375" style="3" customWidth="1"/>
    <col min="14083" max="14092" width="10.7109375" style="3" customWidth="1"/>
    <col min="14093" max="14102" width="8.85546875" style="3" customWidth="1"/>
    <col min="14103" max="14333" width="9.140625" style="3"/>
    <col min="14334" max="14334" width="4" style="3" customWidth="1"/>
    <col min="14335" max="14335" width="59.140625" style="3" customWidth="1"/>
    <col min="14336" max="14338" width="11.7109375" style="3" customWidth="1"/>
    <col min="14339" max="14348" width="10.7109375" style="3" customWidth="1"/>
    <col min="14349" max="14358" width="8.85546875" style="3" customWidth="1"/>
    <col min="14359" max="14589" width="9.140625" style="3"/>
    <col min="14590" max="14590" width="4" style="3" customWidth="1"/>
    <col min="14591" max="14591" width="59.140625" style="3" customWidth="1"/>
    <col min="14592" max="14594" width="11.7109375" style="3" customWidth="1"/>
    <col min="14595" max="14604" width="10.7109375" style="3" customWidth="1"/>
    <col min="14605" max="14614" width="8.85546875" style="3" customWidth="1"/>
    <col min="14615" max="14845" width="9.140625" style="3"/>
    <col min="14846" max="14846" width="4" style="3" customWidth="1"/>
    <col min="14847" max="14847" width="59.140625" style="3" customWidth="1"/>
    <col min="14848" max="14850" width="11.7109375" style="3" customWidth="1"/>
    <col min="14851" max="14860" width="10.7109375" style="3" customWidth="1"/>
    <col min="14861" max="14870" width="8.85546875" style="3" customWidth="1"/>
    <col min="14871" max="15101" width="9.140625" style="3"/>
    <col min="15102" max="15102" width="4" style="3" customWidth="1"/>
    <col min="15103" max="15103" width="59.140625" style="3" customWidth="1"/>
    <col min="15104" max="15106" width="11.7109375" style="3" customWidth="1"/>
    <col min="15107" max="15116" width="10.7109375" style="3" customWidth="1"/>
    <col min="15117" max="15126" width="8.85546875" style="3" customWidth="1"/>
    <col min="15127" max="15357" width="9.140625" style="3"/>
    <col min="15358" max="15358" width="4" style="3" customWidth="1"/>
    <col min="15359" max="15359" width="59.140625" style="3" customWidth="1"/>
    <col min="15360" max="15362" width="11.7109375" style="3" customWidth="1"/>
    <col min="15363" max="15372" width="10.7109375" style="3" customWidth="1"/>
    <col min="15373" max="15382" width="8.85546875" style="3" customWidth="1"/>
    <col min="15383" max="15613" width="9.140625" style="3"/>
    <col min="15614" max="15614" width="4" style="3" customWidth="1"/>
    <col min="15615" max="15615" width="59.140625" style="3" customWidth="1"/>
    <col min="15616" max="15618" width="11.7109375" style="3" customWidth="1"/>
    <col min="15619" max="15628" width="10.7109375" style="3" customWidth="1"/>
    <col min="15629" max="15638" width="8.85546875" style="3" customWidth="1"/>
    <col min="15639" max="15869" width="9.140625" style="3"/>
    <col min="15870" max="15870" width="4" style="3" customWidth="1"/>
    <col min="15871" max="15871" width="59.140625" style="3" customWidth="1"/>
    <col min="15872" max="15874" width="11.7109375" style="3" customWidth="1"/>
    <col min="15875" max="15884" width="10.7109375" style="3" customWidth="1"/>
    <col min="15885" max="15894" width="8.85546875" style="3" customWidth="1"/>
    <col min="15895" max="16125" width="9.140625" style="3"/>
    <col min="16126" max="16126" width="4" style="3" customWidth="1"/>
    <col min="16127" max="16127" width="59.140625" style="3" customWidth="1"/>
    <col min="16128" max="16130" width="11.7109375" style="3" customWidth="1"/>
    <col min="16131" max="16140" width="10.7109375" style="3" customWidth="1"/>
    <col min="16141" max="16150" width="8.85546875" style="3" customWidth="1"/>
    <col min="16151" max="16384" width="9.140625" style="3"/>
  </cols>
  <sheetData>
    <row r="1" spans="1:22">
      <c r="A1" s="1" t="s">
        <v>0</v>
      </c>
    </row>
    <row r="2" spans="1:22" ht="18.75">
      <c r="A2" s="4" t="s">
        <v>1</v>
      </c>
      <c r="C2" s="5"/>
      <c r="D2" s="6"/>
      <c r="E2" s="5"/>
      <c r="F2" s="6"/>
      <c r="G2" s="5"/>
      <c r="H2" s="5"/>
      <c r="I2" s="5"/>
      <c r="J2" s="5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22" ht="23.25">
      <c r="A3" s="8"/>
      <c r="B3" s="107" t="s">
        <v>2</v>
      </c>
      <c r="C3" s="107"/>
      <c r="D3" s="107"/>
      <c r="E3" s="107"/>
      <c r="F3" s="107"/>
      <c r="G3" s="9"/>
      <c r="H3" s="9"/>
      <c r="I3" s="9"/>
      <c r="J3" s="9"/>
      <c r="K3" s="10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2" ht="19.5" thickBot="1">
      <c r="A4" s="8"/>
      <c r="B4" s="11" t="s">
        <v>3</v>
      </c>
      <c r="G4" s="12"/>
      <c r="H4" s="12"/>
      <c r="I4" s="13"/>
      <c r="J4" s="13"/>
      <c r="K4" s="108" t="s">
        <v>4</v>
      </c>
      <c r="L4" s="108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2" ht="18.75">
      <c r="A5" s="109" t="s">
        <v>5</v>
      </c>
      <c r="B5" s="111"/>
      <c r="C5" s="113" t="s">
        <v>6</v>
      </c>
      <c r="D5" s="14">
        <v>2014</v>
      </c>
      <c r="E5" s="14">
        <v>2015</v>
      </c>
      <c r="F5" s="15">
        <v>2016</v>
      </c>
      <c r="G5" s="115">
        <v>2017</v>
      </c>
      <c r="H5" s="116"/>
      <c r="I5" s="115">
        <v>2018</v>
      </c>
      <c r="J5" s="116"/>
      <c r="K5" s="115">
        <v>2019</v>
      </c>
      <c r="L5" s="116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2" ht="24.75" thickBot="1">
      <c r="A6" s="110"/>
      <c r="B6" s="112"/>
      <c r="C6" s="114"/>
      <c r="D6" s="16" t="s">
        <v>7</v>
      </c>
      <c r="E6" s="17" t="s">
        <v>7</v>
      </c>
      <c r="F6" s="17" t="s">
        <v>8</v>
      </c>
      <c r="G6" s="17" t="s">
        <v>9</v>
      </c>
      <c r="H6" s="18" t="s">
        <v>10</v>
      </c>
      <c r="I6" s="17" t="s">
        <v>9</v>
      </c>
      <c r="J6" s="18" t="s">
        <v>10</v>
      </c>
      <c r="K6" s="17" t="s">
        <v>9</v>
      </c>
      <c r="L6" s="18" t="s">
        <v>10</v>
      </c>
      <c r="M6" s="7"/>
      <c r="N6" s="7"/>
      <c r="O6" s="7"/>
      <c r="P6" s="7"/>
      <c r="Q6" s="7"/>
      <c r="R6" s="7"/>
      <c r="S6" s="7"/>
      <c r="T6" s="7"/>
      <c r="U6" s="7"/>
      <c r="V6" s="7"/>
    </row>
    <row r="7" spans="1:22" ht="19.5" thickBot="1">
      <c r="A7" s="19"/>
      <c r="B7" s="20"/>
      <c r="C7" s="21"/>
      <c r="D7" s="22"/>
      <c r="E7" s="23"/>
      <c r="F7" s="23"/>
      <c r="G7" s="23"/>
      <c r="H7" s="24"/>
      <c r="I7" s="23"/>
      <c r="J7" s="25"/>
      <c r="K7" s="23"/>
      <c r="L7" s="25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>
      <c r="A8" s="26">
        <v>1</v>
      </c>
      <c r="B8" s="27" t="s">
        <v>11</v>
      </c>
      <c r="C8" s="28" t="s">
        <v>12</v>
      </c>
      <c r="D8" s="29">
        <v>1506</v>
      </c>
      <c r="E8" s="29">
        <v>1503</v>
      </c>
      <c r="F8" s="29">
        <v>1514</v>
      </c>
      <c r="G8" s="29">
        <v>1520</v>
      </c>
      <c r="H8" s="30"/>
      <c r="I8" s="29">
        <v>1524</v>
      </c>
      <c r="J8" s="30"/>
      <c r="K8" s="29">
        <v>1527</v>
      </c>
      <c r="L8" s="30"/>
      <c r="M8" s="7"/>
      <c r="N8" s="7"/>
      <c r="O8" s="7"/>
      <c r="P8" s="7"/>
      <c r="Q8" s="7"/>
      <c r="R8" s="7"/>
    </row>
    <row r="9" spans="1:22" ht="24">
      <c r="A9" s="31">
        <v>2</v>
      </c>
      <c r="B9" s="32" t="s">
        <v>13</v>
      </c>
      <c r="C9" s="33" t="s">
        <v>12</v>
      </c>
      <c r="D9" s="34">
        <v>955</v>
      </c>
      <c r="E9" s="34">
        <v>955</v>
      </c>
      <c r="F9" s="34">
        <v>955</v>
      </c>
      <c r="G9" s="35">
        <v>950</v>
      </c>
      <c r="H9" s="36"/>
      <c r="I9" s="35">
        <v>950</v>
      </c>
      <c r="J9" s="36"/>
      <c r="K9" s="35">
        <v>940</v>
      </c>
      <c r="L9" s="36"/>
      <c r="M9" s="7"/>
      <c r="N9" s="7"/>
      <c r="O9" s="7"/>
      <c r="P9" s="7"/>
      <c r="Q9" s="7"/>
      <c r="R9" s="7"/>
    </row>
    <row r="10" spans="1:22" ht="18.75">
      <c r="A10" s="31">
        <v>3</v>
      </c>
      <c r="B10" s="32" t="s">
        <v>14</v>
      </c>
      <c r="C10" s="33" t="s">
        <v>12</v>
      </c>
      <c r="D10" s="34">
        <f>D12+208</f>
        <v>687</v>
      </c>
      <c r="E10" s="34">
        <v>680</v>
      </c>
      <c r="F10" s="34">
        <v>680</v>
      </c>
      <c r="G10" s="34">
        <v>675</v>
      </c>
      <c r="H10" s="36"/>
      <c r="I10" s="34">
        <v>675</v>
      </c>
      <c r="J10" s="36"/>
      <c r="K10" s="34">
        <v>670</v>
      </c>
      <c r="L10" s="36"/>
      <c r="M10" s="7"/>
      <c r="N10" s="7"/>
      <c r="O10" s="7"/>
      <c r="P10" s="7"/>
      <c r="Q10" s="7"/>
      <c r="R10" s="7"/>
    </row>
    <row r="11" spans="1:22" ht="24">
      <c r="A11" s="31">
        <v>4</v>
      </c>
      <c r="B11" s="32" t="s">
        <v>15</v>
      </c>
      <c r="C11" s="33" t="s">
        <v>16</v>
      </c>
      <c r="D11" s="37">
        <f>D10*100/D8</f>
        <v>45.617529880478088</v>
      </c>
      <c r="E11" s="37">
        <f>E10*100/E8</f>
        <v>45.242847638057221</v>
      </c>
      <c r="F11" s="37">
        <f>F10*100/F8</f>
        <v>44.914134742404229</v>
      </c>
      <c r="G11" s="37">
        <f>G10*100/G8</f>
        <v>44.407894736842103</v>
      </c>
      <c r="H11" s="38"/>
      <c r="I11" s="37">
        <f>I10*100/I8</f>
        <v>44.291338582677163</v>
      </c>
      <c r="J11" s="38"/>
      <c r="K11" s="37">
        <f>K10*100/K8</f>
        <v>43.876882776686315</v>
      </c>
      <c r="L11" s="38"/>
      <c r="M11" s="7"/>
      <c r="N11" s="7"/>
      <c r="O11" s="7"/>
      <c r="P11" s="7"/>
      <c r="Q11" s="7"/>
      <c r="R11" s="7"/>
    </row>
    <row r="12" spans="1:22" ht="18.75">
      <c r="A12" s="31">
        <v>5</v>
      </c>
      <c r="B12" s="32" t="s">
        <v>17</v>
      </c>
      <c r="C12" s="33" t="s">
        <v>12</v>
      </c>
      <c r="D12" s="34">
        <v>479</v>
      </c>
      <c r="E12" s="35">
        <v>493</v>
      </c>
      <c r="F12" s="35">
        <v>497</v>
      </c>
      <c r="G12" s="35">
        <v>497</v>
      </c>
      <c r="H12" s="36"/>
      <c r="I12" s="35">
        <v>481</v>
      </c>
      <c r="J12" s="36"/>
      <c r="K12" s="35">
        <v>481</v>
      </c>
      <c r="L12" s="36"/>
      <c r="M12" s="7"/>
      <c r="N12" s="7"/>
      <c r="O12" s="7"/>
      <c r="P12" s="7"/>
      <c r="Q12" s="7"/>
      <c r="R12" s="7"/>
    </row>
    <row r="13" spans="1:22" ht="24">
      <c r="A13" s="31">
        <v>6</v>
      </c>
      <c r="B13" s="32" t="s">
        <v>18</v>
      </c>
      <c r="C13" s="33" t="s">
        <v>12</v>
      </c>
      <c r="D13" s="35">
        <v>35</v>
      </c>
      <c r="E13" s="35">
        <v>30</v>
      </c>
      <c r="F13" s="35">
        <v>30</v>
      </c>
      <c r="G13" s="35">
        <v>30</v>
      </c>
      <c r="H13" s="36"/>
      <c r="I13" s="35">
        <v>30</v>
      </c>
      <c r="J13" s="36"/>
      <c r="K13" s="35">
        <v>30</v>
      </c>
      <c r="L13" s="36"/>
      <c r="M13" s="7"/>
      <c r="N13" s="7"/>
      <c r="O13" s="7"/>
      <c r="P13" s="7"/>
      <c r="Q13" s="7"/>
      <c r="R13" s="7"/>
    </row>
    <row r="14" spans="1:22" ht="18.75">
      <c r="A14" s="31"/>
      <c r="B14" s="32" t="s">
        <v>19</v>
      </c>
      <c r="C14" s="33" t="s">
        <v>12</v>
      </c>
      <c r="D14" s="39">
        <v>35</v>
      </c>
      <c r="E14" s="39">
        <v>23</v>
      </c>
      <c r="F14" s="39">
        <v>21</v>
      </c>
      <c r="G14" s="39">
        <v>20</v>
      </c>
      <c r="H14" s="40"/>
      <c r="I14" s="39">
        <v>20</v>
      </c>
      <c r="J14" s="40"/>
      <c r="K14" s="39">
        <v>20</v>
      </c>
      <c r="L14" s="40"/>
      <c r="M14" s="7"/>
      <c r="N14" s="7"/>
      <c r="O14" s="7"/>
      <c r="P14" s="7"/>
      <c r="Q14" s="7"/>
      <c r="R14" s="7"/>
    </row>
    <row r="15" spans="1:22" ht="18.75">
      <c r="A15" s="31"/>
      <c r="B15" s="32" t="s">
        <v>20</v>
      </c>
      <c r="C15" s="33" t="s">
        <v>12</v>
      </c>
      <c r="D15" s="35">
        <f>D10+D14</f>
        <v>722</v>
      </c>
      <c r="E15" s="35">
        <f>E10+E14</f>
        <v>703</v>
      </c>
      <c r="F15" s="35">
        <f>F10+F14</f>
        <v>701</v>
      </c>
      <c r="G15" s="35">
        <f>G10+G14</f>
        <v>695</v>
      </c>
      <c r="H15" s="36"/>
      <c r="I15" s="35">
        <f>I10+I14</f>
        <v>695</v>
      </c>
      <c r="J15" s="36"/>
      <c r="K15" s="35">
        <f>K10+K14</f>
        <v>690</v>
      </c>
      <c r="L15" s="36"/>
      <c r="M15" s="7"/>
      <c r="N15" s="7"/>
      <c r="O15" s="7"/>
      <c r="P15" s="7"/>
      <c r="Q15" s="7"/>
      <c r="R15" s="7"/>
    </row>
    <row r="16" spans="1:22" ht="24">
      <c r="A16" s="31">
        <v>7</v>
      </c>
      <c r="B16" s="32" t="s">
        <v>21</v>
      </c>
      <c r="C16" s="33" t="s">
        <v>16</v>
      </c>
      <c r="D16" s="41">
        <f>D14/D15*100</f>
        <v>4.8476454293628812</v>
      </c>
      <c r="E16" s="41">
        <f>E14/E15*100</f>
        <v>3.2716927453769555</v>
      </c>
      <c r="F16" s="41">
        <f>F14/F15*100</f>
        <v>2.9957203994293864</v>
      </c>
      <c r="G16" s="41">
        <f>G14/G15*100</f>
        <v>2.877697841726619</v>
      </c>
      <c r="H16" s="36"/>
      <c r="I16" s="41">
        <f>I14/I15*100</f>
        <v>2.877697841726619</v>
      </c>
      <c r="J16" s="36"/>
      <c r="K16" s="41">
        <f>K14/K15*100</f>
        <v>2.8985507246376812</v>
      </c>
      <c r="L16" s="36"/>
      <c r="M16" s="7"/>
      <c r="N16" s="7"/>
      <c r="O16" s="7"/>
      <c r="P16" s="7"/>
      <c r="Q16" s="7"/>
      <c r="R16" s="7"/>
    </row>
    <row r="17" spans="1:21" ht="18.75">
      <c r="A17" s="31"/>
      <c r="B17" s="32" t="s">
        <v>22</v>
      </c>
      <c r="C17" s="33" t="s">
        <v>12</v>
      </c>
      <c r="D17" s="41">
        <v>27</v>
      </c>
      <c r="E17" s="41">
        <v>26</v>
      </c>
      <c r="F17" s="41">
        <v>25</v>
      </c>
      <c r="G17" s="41">
        <v>25</v>
      </c>
      <c r="H17" s="36"/>
      <c r="I17" s="41">
        <v>25</v>
      </c>
      <c r="J17" s="36"/>
      <c r="K17" s="41">
        <v>25</v>
      </c>
      <c r="L17" s="36"/>
      <c r="M17" s="7"/>
      <c r="N17" s="7"/>
      <c r="O17" s="7"/>
      <c r="P17" s="7"/>
      <c r="Q17" s="7"/>
      <c r="R17" s="7"/>
    </row>
    <row r="18" spans="1:21" ht="24">
      <c r="A18" s="31">
        <v>8</v>
      </c>
      <c r="B18" s="32" t="s">
        <v>23</v>
      </c>
      <c r="C18" s="33" t="s">
        <v>16</v>
      </c>
      <c r="D18" s="41">
        <f>D17/D15*100</f>
        <v>3.7396121883656508</v>
      </c>
      <c r="E18" s="41">
        <f>E17/E15*100</f>
        <v>3.6984352773826461</v>
      </c>
      <c r="F18" s="41">
        <f>F17/F15*100</f>
        <v>3.566333808844508</v>
      </c>
      <c r="G18" s="41">
        <f>G17/G15*100</f>
        <v>3.5971223021582732</v>
      </c>
      <c r="H18" s="36"/>
      <c r="I18" s="41">
        <f>I17/I15*100</f>
        <v>3.5971223021582732</v>
      </c>
      <c r="J18" s="36"/>
      <c r="K18" s="41">
        <f>K17/K15*100</f>
        <v>3.6231884057971016</v>
      </c>
      <c r="L18" s="36"/>
      <c r="M18" s="7"/>
      <c r="N18" s="7"/>
      <c r="O18" s="7"/>
      <c r="P18" s="7"/>
      <c r="Q18" s="7"/>
      <c r="R18" s="7"/>
    </row>
    <row r="19" spans="1:21" ht="24.75" thickBot="1">
      <c r="A19" s="42">
        <v>9</v>
      </c>
      <c r="B19" s="43" t="s">
        <v>24</v>
      </c>
      <c r="C19" s="44" t="s">
        <v>25</v>
      </c>
      <c r="D19" s="45">
        <v>67843.741057759224</v>
      </c>
      <c r="E19" s="45">
        <v>74361.493867599725</v>
      </c>
      <c r="F19" s="45">
        <v>83194.860429566688</v>
      </c>
      <c r="G19" s="45">
        <v>93617.863995263688</v>
      </c>
      <c r="H19" s="45">
        <v>95208.14486748667</v>
      </c>
      <c r="I19" s="45">
        <v>104616.21545315848</v>
      </c>
      <c r="J19" s="45">
        <v>107745.63830174734</v>
      </c>
      <c r="K19" s="45">
        <v>110682.61994363356</v>
      </c>
      <c r="L19" s="45">
        <v>113850.43605000108</v>
      </c>
      <c r="M19" s="7"/>
      <c r="N19" s="7"/>
      <c r="O19" s="7"/>
      <c r="P19" s="7"/>
      <c r="Q19" s="7"/>
      <c r="R19" s="7"/>
    </row>
    <row r="20" spans="1:21" ht="19.5" thickBot="1">
      <c r="A20" s="46">
        <v>10</v>
      </c>
      <c r="B20" s="47" t="s">
        <v>26</v>
      </c>
      <c r="C20" s="48"/>
      <c r="D20" s="49"/>
      <c r="E20" s="49"/>
      <c r="F20" s="49"/>
      <c r="G20" s="49"/>
      <c r="H20" s="49"/>
      <c r="I20" s="49"/>
      <c r="J20" s="49"/>
      <c r="K20" s="49"/>
      <c r="L20" s="49"/>
      <c r="M20" s="7"/>
      <c r="N20" s="7"/>
      <c r="O20" s="7"/>
      <c r="P20" s="7"/>
      <c r="Q20" s="7"/>
      <c r="R20" s="7"/>
    </row>
    <row r="21" spans="1:21" ht="18.75">
      <c r="A21" s="31"/>
      <c r="B21" s="50" t="s">
        <v>27</v>
      </c>
      <c r="C21" s="51" t="s">
        <v>28</v>
      </c>
      <c r="D21" s="52"/>
      <c r="E21" s="52"/>
      <c r="F21" s="52"/>
      <c r="G21" s="52"/>
      <c r="H21" s="52"/>
      <c r="I21" s="52"/>
      <c r="J21" s="52"/>
      <c r="K21" s="52"/>
      <c r="L21" s="52"/>
      <c r="M21" s="7"/>
      <c r="N21" s="7"/>
      <c r="O21" s="7"/>
      <c r="P21" s="7"/>
      <c r="Q21" s="7"/>
      <c r="R21" s="7"/>
    </row>
    <row r="22" spans="1:21" ht="18.75">
      <c r="A22" s="31"/>
      <c r="B22" s="50" t="s">
        <v>29</v>
      </c>
      <c r="C22" s="51" t="s">
        <v>28</v>
      </c>
      <c r="D22" s="52"/>
      <c r="E22" s="52"/>
      <c r="F22" s="52"/>
      <c r="G22" s="52"/>
      <c r="H22" s="52"/>
      <c r="I22" s="52"/>
      <c r="J22" s="52"/>
      <c r="K22" s="52"/>
      <c r="L22" s="52"/>
      <c r="M22" s="7"/>
      <c r="N22" s="7"/>
      <c r="O22" s="7"/>
      <c r="P22" s="7"/>
      <c r="Q22" s="7"/>
      <c r="R22" s="7"/>
    </row>
    <row r="23" spans="1:21" ht="18.75">
      <c r="A23" s="31"/>
      <c r="B23" s="50" t="s">
        <v>30</v>
      </c>
      <c r="C23" s="51" t="s">
        <v>31</v>
      </c>
      <c r="D23" s="52"/>
      <c r="E23" s="52"/>
      <c r="F23" s="52"/>
      <c r="G23" s="52"/>
      <c r="H23" s="52"/>
      <c r="I23" s="52"/>
      <c r="J23" s="52"/>
      <c r="K23" s="52"/>
      <c r="L23" s="52"/>
      <c r="M23" s="7"/>
      <c r="N23" s="7"/>
      <c r="O23" s="7"/>
      <c r="P23" s="7"/>
      <c r="Q23" s="7"/>
      <c r="R23" s="7"/>
    </row>
    <row r="24" spans="1:21" ht="18.75">
      <c r="A24" s="31"/>
      <c r="B24" s="50" t="s">
        <v>32</v>
      </c>
      <c r="C24" s="51" t="s">
        <v>31</v>
      </c>
      <c r="D24" s="52"/>
      <c r="E24" s="52"/>
      <c r="F24" s="52"/>
      <c r="G24" s="52"/>
      <c r="H24" s="52"/>
      <c r="I24" s="52"/>
      <c r="J24" s="52"/>
      <c r="K24" s="52"/>
      <c r="L24" s="52"/>
      <c r="M24" s="7"/>
      <c r="N24" s="7"/>
      <c r="O24" s="7"/>
      <c r="P24" s="7"/>
      <c r="Q24" s="7"/>
      <c r="R24" s="7"/>
    </row>
    <row r="25" spans="1:21" ht="24">
      <c r="A25" s="31"/>
      <c r="B25" s="50" t="s">
        <v>33</v>
      </c>
      <c r="C25" s="51" t="s">
        <v>34</v>
      </c>
      <c r="D25" s="52"/>
      <c r="E25" s="52"/>
      <c r="F25" s="52"/>
      <c r="G25" s="52"/>
      <c r="H25" s="52"/>
      <c r="I25" s="52"/>
      <c r="J25" s="52"/>
      <c r="K25" s="52"/>
      <c r="L25" s="52"/>
      <c r="M25" s="7"/>
      <c r="N25" s="7"/>
      <c r="O25" s="7"/>
      <c r="P25" s="7"/>
      <c r="Q25" s="7"/>
      <c r="R25" s="7"/>
    </row>
    <row r="26" spans="1:21" ht="24">
      <c r="A26" s="31"/>
      <c r="B26" s="50" t="s">
        <v>35</v>
      </c>
      <c r="C26" s="51" t="s">
        <v>36</v>
      </c>
      <c r="D26" s="53">
        <v>82077</v>
      </c>
      <c r="E26" s="53">
        <v>62400</v>
      </c>
      <c r="F26" s="53">
        <v>59645</v>
      </c>
      <c r="G26" s="53">
        <v>59645</v>
      </c>
      <c r="H26" s="53">
        <v>59645</v>
      </c>
      <c r="I26" s="53">
        <v>57655</v>
      </c>
      <c r="J26" s="53">
        <v>57655</v>
      </c>
      <c r="K26" s="53">
        <v>61170</v>
      </c>
      <c r="L26" s="53">
        <v>61170</v>
      </c>
      <c r="M26" s="7"/>
      <c r="N26" s="7"/>
      <c r="O26" s="7"/>
      <c r="P26" s="7"/>
      <c r="Q26" s="7"/>
      <c r="R26" s="7"/>
    </row>
    <row r="27" spans="1:21" ht="18.75">
      <c r="A27" s="31"/>
      <c r="B27" s="50" t="s">
        <v>37</v>
      </c>
      <c r="C27" s="51" t="s">
        <v>38</v>
      </c>
      <c r="D27" s="52"/>
      <c r="E27" s="52"/>
      <c r="F27" s="52"/>
      <c r="G27" s="52"/>
      <c r="H27" s="52"/>
      <c r="I27" s="52"/>
      <c r="J27" s="52"/>
      <c r="K27" s="52"/>
      <c r="L27" s="52"/>
      <c r="M27" s="7"/>
      <c r="N27" s="7"/>
      <c r="O27" s="7"/>
      <c r="P27" s="7"/>
      <c r="Q27" s="7"/>
      <c r="R27" s="7"/>
    </row>
    <row r="28" spans="1:21" ht="24">
      <c r="A28" s="31"/>
      <c r="B28" s="50" t="s">
        <v>39</v>
      </c>
      <c r="C28" s="51" t="s">
        <v>38</v>
      </c>
      <c r="D28" s="52"/>
      <c r="E28" s="52"/>
      <c r="F28" s="52"/>
      <c r="G28" s="52"/>
      <c r="H28" s="52"/>
      <c r="I28" s="52"/>
      <c r="J28" s="52"/>
      <c r="K28" s="52"/>
      <c r="L28" s="52"/>
      <c r="M28" s="7"/>
      <c r="N28" s="7"/>
      <c r="O28" s="7"/>
      <c r="P28" s="7"/>
      <c r="Q28" s="7"/>
      <c r="R28" s="7"/>
    </row>
    <row r="29" spans="1:21" ht="18.75">
      <c r="A29" s="31"/>
      <c r="B29" s="50" t="s">
        <v>40</v>
      </c>
      <c r="C29" s="51" t="s">
        <v>41</v>
      </c>
      <c r="D29" s="52"/>
      <c r="E29" s="52"/>
      <c r="F29" s="52"/>
      <c r="G29" s="52"/>
      <c r="H29" s="52"/>
      <c r="I29" s="52"/>
      <c r="J29" s="52"/>
      <c r="K29" s="52"/>
      <c r="L29" s="52"/>
      <c r="M29" s="7"/>
      <c r="N29" s="7"/>
      <c r="O29" s="7"/>
      <c r="P29" s="7"/>
      <c r="Q29" s="7"/>
      <c r="R29" s="7"/>
    </row>
    <row r="30" spans="1:21" ht="24">
      <c r="A30" s="31"/>
      <c r="B30" s="50" t="s">
        <v>42</v>
      </c>
      <c r="C30" s="51" t="s">
        <v>43</v>
      </c>
      <c r="D30" s="52"/>
      <c r="E30" s="52"/>
      <c r="F30" s="52"/>
      <c r="G30" s="52"/>
      <c r="H30" s="52"/>
      <c r="I30" s="52"/>
      <c r="J30" s="52"/>
      <c r="K30" s="52"/>
      <c r="L30" s="52"/>
      <c r="M30" s="7"/>
      <c r="N30" s="7"/>
      <c r="O30" s="7"/>
      <c r="P30" s="7"/>
      <c r="Q30" s="7"/>
      <c r="R30" s="7"/>
      <c r="U30" s="3" t="s">
        <v>44</v>
      </c>
    </row>
    <row r="31" spans="1:21" ht="24">
      <c r="A31" s="31"/>
      <c r="B31" s="50" t="s">
        <v>42</v>
      </c>
      <c r="C31" s="51" t="s">
        <v>45</v>
      </c>
      <c r="D31" s="52"/>
      <c r="E31" s="52"/>
      <c r="F31" s="52"/>
      <c r="G31" s="52"/>
      <c r="H31" s="52"/>
      <c r="I31" s="52"/>
      <c r="J31" s="52"/>
      <c r="K31" s="52"/>
      <c r="L31" s="52"/>
      <c r="M31" s="7"/>
      <c r="N31" s="7"/>
      <c r="O31" s="7"/>
      <c r="P31" s="7"/>
      <c r="Q31" s="7"/>
      <c r="R31" s="7"/>
    </row>
    <row r="32" spans="1:21" ht="18.75">
      <c r="A32" s="31"/>
      <c r="B32" s="50" t="s">
        <v>46</v>
      </c>
      <c r="C32" s="51" t="s">
        <v>47</v>
      </c>
      <c r="D32" s="52"/>
      <c r="E32" s="52"/>
      <c r="F32" s="52"/>
      <c r="G32" s="52"/>
      <c r="H32" s="52"/>
      <c r="I32" s="52"/>
      <c r="J32" s="52"/>
      <c r="K32" s="52"/>
      <c r="L32" s="52"/>
      <c r="M32" s="7"/>
      <c r="N32" s="7"/>
      <c r="O32" s="7"/>
      <c r="P32" s="7"/>
      <c r="Q32" s="7"/>
      <c r="R32" s="7"/>
    </row>
    <row r="33" spans="1:18" ht="18.75">
      <c r="A33" s="31"/>
      <c r="B33" s="50" t="s">
        <v>48</v>
      </c>
      <c r="C33" s="51" t="s">
        <v>47</v>
      </c>
      <c r="D33" s="52"/>
      <c r="E33" s="52"/>
      <c r="F33" s="52"/>
      <c r="G33" s="52"/>
      <c r="H33" s="52"/>
      <c r="I33" s="52"/>
      <c r="J33" s="52"/>
      <c r="K33" s="52"/>
      <c r="L33" s="52"/>
      <c r="M33" s="7"/>
      <c r="N33" s="7"/>
      <c r="O33" s="7"/>
      <c r="P33" s="7"/>
      <c r="Q33" s="7"/>
      <c r="R33" s="7"/>
    </row>
    <row r="34" spans="1:18" ht="18.75">
      <c r="A34" s="31"/>
      <c r="B34" s="50" t="s">
        <v>49</v>
      </c>
      <c r="C34" s="51" t="s">
        <v>47</v>
      </c>
      <c r="D34" s="52"/>
      <c r="E34" s="52"/>
      <c r="F34" s="52"/>
      <c r="G34" s="52"/>
      <c r="H34" s="52"/>
      <c r="I34" s="52"/>
      <c r="J34" s="52"/>
      <c r="K34" s="52"/>
      <c r="L34" s="52"/>
      <c r="M34" s="7"/>
      <c r="N34" s="7"/>
      <c r="O34" s="7"/>
      <c r="P34" s="7"/>
      <c r="Q34" s="7"/>
      <c r="R34" s="7"/>
    </row>
    <row r="35" spans="1:18" ht="18.75">
      <c r="A35" s="31"/>
      <c r="B35" s="50" t="s">
        <v>50</v>
      </c>
      <c r="C35" s="51" t="s">
        <v>51</v>
      </c>
      <c r="D35" s="52"/>
      <c r="E35" s="52"/>
      <c r="F35" s="52"/>
      <c r="G35" s="52"/>
      <c r="H35" s="52"/>
      <c r="I35" s="52"/>
      <c r="J35" s="52"/>
      <c r="K35" s="52"/>
      <c r="L35" s="52"/>
      <c r="M35" s="7"/>
      <c r="N35" s="7"/>
      <c r="O35" s="7"/>
      <c r="P35" s="7"/>
      <c r="Q35" s="7"/>
      <c r="R35" s="7"/>
    </row>
    <row r="36" spans="1:18" ht="18.75">
      <c r="A36" s="31"/>
      <c r="B36" s="50" t="s">
        <v>52</v>
      </c>
      <c r="C36" s="51" t="s">
        <v>53</v>
      </c>
      <c r="D36" s="52"/>
      <c r="E36" s="52"/>
      <c r="F36" s="52"/>
      <c r="G36" s="52"/>
      <c r="H36" s="52"/>
      <c r="I36" s="52"/>
      <c r="J36" s="52"/>
      <c r="K36" s="52"/>
      <c r="L36" s="52"/>
      <c r="M36" s="7"/>
      <c r="N36" s="7"/>
      <c r="O36" s="7"/>
      <c r="P36" s="7"/>
      <c r="Q36" s="7"/>
      <c r="R36" s="7"/>
    </row>
    <row r="37" spans="1:18" ht="18.75">
      <c r="A37" s="31"/>
      <c r="B37" s="50" t="s">
        <v>54</v>
      </c>
      <c r="C37" s="51" t="s">
        <v>53</v>
      </c>
      <c r="D37" s="52"/>
      <c r="E37" s="52"/>
      <c r="F37" s="52"/>
      <c r="G37" s="52"/>
      <c r="H37" s="52"/>
      <c r="I37" s="52"/>
      <c r="J37" s="52"/>
      <c r="K37" s="52"/>
      <c r="L37" s="52"/>
      <c r="M37" s="7"/>
      <c r="N37" s="7"/>
      <c r="O37" s="7"/>
      <c r="P37" s="7"/>
      <c r="Q37" s="7"/>
      <c r="R37" s="7"/>
    </row>
    <row r="38" spans="1:18" ht="18.75">
      <c r="A38" s="31"/>
      <c r="B38" s="50" t="s">
        <v>55</v>
      </c>
      <c r="C38" s="51" t="s">
        <v>53</v>
      </c>
      <c r="D38" s="52"/>
      <c r="E38" s="52"/>
      <c r="F38" s="52"/>
      <c r="G38" s="52"/>
      <c r="H38" s="52"/>
      <c r="I38" s="52"/>
      <c r="J38" s="52"/>
      <c r="K38" s="52"/>
      <c r="L38" s="52"/>
      <c r="M38" s="7"/>
      <c r="N38" s="7"/>
      <c r="O38" s="7"/>
      <c r="P38" s="7"/>
      <c r="Q38" s="7"/>
      <c r="R38" s="7"/>
    </row>
    <row r="39" spans="1:18" ht="18.75">
      <c r="A39" s="31"/>
      <c r="B39" s="50" t="s">
        <v>56</v>
      </c>
      <c r="C39" s="51" t="s">
        <v>53</v>
      </c>
      <c r="D39" s="52"/>
      <c r="E39" s="52"/>
      <c r="F39" s="52"/>
      <c r="G39" s="52"/>
      <c r="H39" s="52"/>
      <c r="I39" s="52"/>
      <c r="J39" s="52"/>
      <c r="K39" s="52"/>
      <c r="L39" s="52"/>
      <c r="M39" s="7"/>
      <c r="N39" s="7"/>
      <c r="O39" s="7"/>
      <c r="P39" s="7"/>
      <c r="Q39" s="7"/>
      <c r="R39" s="7"/>
    </row>
    <row r="40" spans="1:18" ht="24">
      <c r="A40" s="31"/>
      <c r="B40" s="50" t="s">
        <v>57</v>
      </c>
      <c r="C40" s="51" t="s">
        <v>58</v>
      </c>
      <c r="D40" s="52"/>
      <c r="E40" s="52"/>
      <c r="F40" s="52"/>
      <c r="G40" s="52"/>
      <c r="H40" s="52"/>
      <c r="I40" s="52"/>
      <c r="J40" s="52"/>
      <c r="K40" s="52"/>
      <c r="L40" s="52"/>
      <c r="M40" s="7"/>
      <c r="N40" s="7"/>
      <c r="O40" s="7"/>
      <c r="P40" s="7"/>
      <c r="Q40" s="7"/>
      <c r="R40" s="7"/>
    </row>
    <row r="41" spans="1:18" ht="24">
      <c r="A41" s="31"/>
      <c r="B41" s="50" t="s">
        <v>59</v>
      </c>
      <c r="C41" s="51" t="s">
        <v>58</v>
      </c>
      <c r="D41" s="52"/>
      <c r="E41" s="52"/>
      <c r="F41" s="52"/>
      <c r="G41" s="52"/>
      <c r="H41" s="52"/>
      <c r="I41" s="52"/>
      <c r="J41" s="52"/>
      <c r="K41" s="52"/>
      <c r="L41" s="52"/>
      <c r="M41" s="7"/>
      <c r="N41" s="7"/>
      <c r="O41" s="7"/>
      <c r="P41" s="7"/>
      <c r="Q41" s="7"/>
      <c r="R41" s="7"/>
    </row>
    <row r="42" spans="1:18" ht="18.75">
      <c r="A42" s="31"/>
      <c r="B42" s="50" t="s">
        <v>60</v>
      </c>
      <c r="C42" s="51" t="s">
        <v>53</v>
      </c>
      <c r="D42" s="52"/>
      <c r="E42" s="52"/>
      <c r="F42" s="52"/>
      <c r="G42" s="52"/>
      <c r="H42" s="52"/>
      <c r="I42" s="52"/>
      <c r="J42" s="52"/>
      <c r="K42" s="52"/>
      <c r="L42" s="52"/>
      <c r="M42" s="7"/>
      <c r="N42" s="7"/>
      <c r="O42" s="7"/>
      <c r="P42" s="7"/>
      <c r="Q42" s="7"/>
      <c r="R42" s="7"/>
    </row>
    <row r="43" spans="1:18" ht="18.75">
      <c r="A43" s="31"/>
      <c r="B43" s="50" t="s">
        <v>61</v>
      </c>
      <c r="C43" s="51" t="s">
        <v>53</v>
      </c>
      <c r="D43" s="52"/>
      <c r="E43" s="52"/>
      <c r="F43" s="52"/>
      <c r="G43" s="52"/>
      <c r="H43" s="52"/>
      <c r="I43" s="52"/>
      <c r="J43" s="52"/>
      <c r="K43" s="52"/>
      <c r="L43" s="52"/>
      <c r="M43" s="7"/>
      <c r="N43" s="7"/>
      <c r="O43" s="7"/>
      <c r="P43" s="7"/>
      <c r="Q43" s="7"/>
      <c r="R43" s="7"/>
    </row>
    <row r="44" spans="1:18" ht="18.75">
      <c r="A44" s="31"/>
      <c r="B44" s="50" t="s">
        <v>62</v>
      </c>
      <c r="C44" s="51" t="s">
        <v>63</v>
      </c>
      <c r="D44" s="52"/>
      <c r="E44" s="52"/>
      <c r="F44" s="52"/>
      <c r="G44" s="52"/>
      <c r="H44" s="52"/>
      <c r="I44" s="52"/>
      <c r="J44" s="52"/>
      <c r="K44" s="52"/>
      <c r="L44" s="52"/>
      <c r="M44" s="7"/>
      <c r="N44" s="7"/>
      <c r="O44" s="7"/>
      <c r="P44" s="7"/>
      <c r="Q44" s="7"/>
      <c r="R44" s="7"/>
    </row>
    <row r="45" spans="1:18" ht="24">
      <c r="A45" s="31"/>
      <c r="B45" s="50" t="s">
        <v>64</v>
      </c>
      <c r="C45" s="51" t="s">
        <v>65</v>
      </c>
      <c r="D45" s="52"/>
      <c r="E45" s="52"/>
      <c r="F45" s="52"/>
      <c r="G45" s="52"/>
      <c r="H45" s="52"/>
      <c r="I45" s="52"/>
      <c r="J45" s="52"/>
      <c r="K45" s="52"/>
      <c r="L45" s="52"/>
      <c r="M45" s="7"/>
      <c r="N45" s="7"/>
      <c r="O45" s="7"/>
      <c r="P45" s="7"/>
      <c r="Q45" s="7"/>
      <c r="R45" s="7"/>
    </row>
    <row r="46" spans="1:18" ht="18.75">
      <c r="A46" s="31"/>
      <c r="B46" s="54" t="s">
        <v>66</v>
      </c>
      <c r="C46" s="55" t="s">
        <v>31</v>
      </c>
      <c r="D46" s="52"/>
      <c r="E46" s="53"/>
      <c r="F46" s="52"/>
      <c r="G46" s="52"/>
      <c r="H46" s="52"/>
      <c r="I46" s="52"/>
      <c r="J46" s="52"/>
      <c r="K46" s="52"/>
      <c r="L46" s="52"/>
      <c r="M46" s="7"/>
      <c r="N46" s="7"/>
      <c r="O46" s="7"/>
      <c r="P46" s="7"/>
      <c r="Q46" s="7"/>
      <c r="R46" s="7"/>
    </row>
    <row r="47" spans="1:18" ht="18.75">
      <c r="A47" s="31"/>
      <c r="B47" s="54" t="s">
        <v>67</v>
      </c>
      <c r="C47" s="55" t="s">
        <v>31</v>
      </c>
      <c r="D47" s="52"/>
      <c r="E47" s="53"/>
      <c r="F47" s="52"/>
      <c r="G47" s="52"/>
      <c r="H47" s="52"/>
      <c r="I47" s="52"/>
      <c r="J47" s="52"/>
      <c r="K47" s="52"/>
      <c r="L47" s="52"/>
      <c r="M47" s="7"/>
      <c r="N47" s="7"/>
      <c r="O47" s="7"/>
      <c r="P47" s="7"/>
      <c r="Q47" s="7"/>
      <c r="R47" s="7"/>
    </row>
    <row r="48" spans="1:18" ht="18.75">
      <c r="A48" s="31"/>
      <c r="B48" s="54" t="s">
        <v>68</v>
      </c>
      <c r="C48" s="55" t="s">
        <v>31</v>
      </c>
      <c r="D48" s="52"/>
      <c r="E48" s="53"/>
      <c r="F48" s="52"/>
      <c r="G48" s="52"/>
      <c r="H48" s="52"/>
      <c r="I48" s="52"/>
      <c r="J48" s="52"/>
      <c r="K48" s="52"/>
      <c r="L48" s="52"/>
      <c r="M48" s="7"/>
      <c r="N48" s="7"/>
      <c r="O48" s="7"/>
      <c r="P48" s="7"/>
      <c r="Q48" s="7"/>
      <c r="R48" s="7"/>
    </row>
    <row r="49" spans="1:18" ht="24">
      <c r="A49" s="31"/>
      <c r="B49" s="54" t="s">
        <v>69</v>
      </c>
      <c r="C49" s="55" t="s">
        <v>31</v>
      </c>
      <c r="D49" s="52"/>
      <c r="E49" s="53"/>
      <c r="F49" s="52"/>
      <c r="G49" s="52"/>
      <c r="H49" s="52"/>
      <c r="I49" s="52"/>
      <c r="J49" s="52"/>
      <c r="K49" s="52"/>
      <c r="L49" s="52"/>
      <c r="M49" s="7"/>
      <c r="N49" s="7"/>
      <c r="O49" s="7"/>
      <c r="P49" s="7"/>
      <c r="Q49" s="7"/>
      <c r="R49" s="7"/>
    </row>
    <row r="50" spans="1:18" ht="18.75">
      <c r="A50" s="31"/>
      <c r="B50" s="54" t="s">
        <v>70</v>
      </c>
      <c r="C50" s="55" t="s">
        <v>31</v>
      </c>
      <c r="D50" s="52"/>
      <c r="E50" s="53"/>
      <c r="F50" s="52"/>
      <c r="G50" s="52"/>
      <c r="H50" s="52"/>
      <c r="I50" s="52"/>
      <c r="J50" s="52"/>
      <c r="K50" s="52"/>
      <c r="L50" s="52"/>
      <c r="M50" s="7"/>
      <c r="N50" s="7"/>
      <c r="O50" s="7"/>
      <c r="P50" s="7"/>
      <c r="Q50" s="7"/>
      <c r="R50" s="7"/>
    </row>
    <row r="51" spans="1:18" ht="18.75">
      <c r="A51" s="31"/>
      <c r="B51" s="54" t="s">
        <v>71</v>
      </c>
      <c r="C51" s="55" t="s">
        <v>31</v>
      </c>
      <c r="D51" s="52"/>
      <c r="E51" s="53"/>
      <c r="F51" s="52"/>
      <c r="G51" s="52"/>
      <c r="H51" s="52"/>
      <c r="I51" s="52"/>
      <c r="J51" s="52"/>
      <c r="K51" s="52"/>
      <c r="L51" s="52"/>
      <c r="M51" s="7"/>
      <c r="N51" s="7"/>
      <c r="O51" s="7"/>
      <c r="P51" s="7"/>
      <c r="Q51" s="7"/>
      <c r="R51" s="7"/>
    </row>
    <row r="52" spans="1:18" ht="18.75">
      <c r="A52" s="31"/>
      <c r="B52" s="54" t="s">
        <v>72</v>
      </c>
      <c r="C52" s="55" t="s">
        <v>31</v>
      </c>
      <c r="D52" s="52"/>
      <c r="E52" s="52"/>
      <c r="F52" s="52"/>
      <c r="G52" s="52"/>
      <c r="H52" s="52"/>
      <c r="I52" s="52"/>
      <c r="J52" s="52"/>
      <c r="K52" s="52"/>
      <c r="L52" s="52"/>
      <c r="M52" s="7"/>
      <c r="N52" s="7"/>
      <c r="O52" s="7"/>
      <c r="P52" s="7"/>
      <c r="Q52" s="7"/>
      <c r="R52" s="7"/>
    </row>
    <row r="53" spans="1:18" ht="24">
      <c r="A53" s="31"/>
      <c r="B53" s="54" t="s">
        <v>73</v>
      </c>
      <c r="C53" s="55" t="s">
        <v>31</v>
      </c>
      <c r="D53" s="52"/>
      <c r="E53" s="52"/>
      <c r="F53" s="52"/>
      <c r="G53" s="52"/>
      <c r="H53" s="52"/>
      <c r="I53" s="52"/>
      <c r="J53" s="52"/>
      <c r="K53" s="52"/>
      <c r="L53" s="52"/>
      <c r="M53" s="7"/>
      <c r="N53" s="7"/>
      <c r="O53" s="7"/>
      <c r="P53" s="7"/>
      <c r="Q53" s="7"/>
      <c r="R53" s="7"/>
    </row>
    <row r="54" spans="1:18" ht="18.75">
      <c r="A54" s="31"/>
      <c r="B54" s="54" t="s">
        <v>74</v>
      </c>
      <c r="C54" s="55" t="s">
        <v>31</v>
      </c>
      <c r="D54" s="52"/>
      <c r="E54" s="52"/>
      <c r="F54" s="52"/>
      <c r="G54" s="52"/>
      <c r="H54" s="52"/>
      <c r="I54" s="52"/>
      <c r="J54" s="52"/>
      <c r="K54" s="52"/>
      <c r="L54" s="52"/>
      <c r="M54" s="7"/>
      <c r="N54" s="7"/>
      <c r="O54" s="7"/>
      <c r="P54" s="7"/>
      <c r="Q54" s="7"/>
      <c r="R54" s="7"/>
    </row>
    <row r="55" spans="1:18" ht="18.75">
      <c r="A55" s="31"/>
      <c r="B55" s="54" t="s">
        <v>75</v>
      </c>
      <c r="C55" s="55" t="s">
        <v>31</v>
      </c>
      <c r="D55" s="52"/>
      <c r="E55" s="52"/>
      <c r="F55" s="52"/>
      <c r="G55" s="52"/>
      <c r="H55" s="52"/>
      <c r="I55" s="52"/>
      <c r="J55" s="52"/>
      <c r="K55" s="52"/>
      <c r="L55" s="52"/>
      <c r="M55" s="7"/>
      <c r="N55" s="7"/>
      <c r="O55" s="7"/>
      <c r="P55" s="7"/>
      <c r="Q55" s="7"/>
      <c r="R55" s="7"/>
    </row>
    <row r="56" spans="1:18" ht="24">
      <c r="A56" s="31"/>
      <c r="B56" s="54" t="s">
        <v>76</v>
      </c>
      <c r="C56" s="55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7"/>
      <c r="N56" s="7"/>
      <c r="O56" s="7"/>
      <c r="P56" s="7"/>
      <c r="Q56" s="7"/>
      <c r="R56" s="7"/>
    </row>
    <row r="57" spans="1:18" ht="18.75">
      <c r="A57" s="31"/>
      <c r="B57" s="54" t="s">
        <v>77</v>
      </c>
      <c r="C57" s="55" t="s">
        <v>78</v>
      </c>
      <c r="D57" s="52"/>
      <c r="E57" s="52"/>
      <c r="F57" s="52"/>
      <c r="G57" s="52"/>
      <c r="H57" s="52"/>
      <c r="I57" s="52"/>
      <c r="J57" s="52"/>
      <c r="K57" s="52"/>
      <c r="L57" s="52"/>
      <c r="M57" s="7"/>
      <c r="N57" s="7"/>
      <c r="O57" s="7"/>
      <c r="P57" s="7"/>
      <c r="Q57" s="7"/>
      <c r="R57" s="7"/>
    </row>
    <row r="58" spans="1:18" ht="18.75">
      <c r="A58" s="31"/>
      <c r="B58" s="54" t="s">
        <v>79</v>
      </c>
      <c r="C58" s="55" t="s">
        <v>80</v>
      </c>
      <c r="D58" s="52"/>
      <c r="E58" s="52"/>
      <c r="F58" s="52"/>
      <c r="G58" s="52"/>
      <c r="H58" s="52"/>
      <c r="I58" s="52"/>
      <c r="J58" s="52"/>
      <c r="K58" s="52"/>
      <c r="L58" s="52"/>
      <c r="M58" s="7"/>
      <c r="N58" s="7"/>
      <c r="O58" s="7"/>
      <c r="P58" s="7"/>
      <c r="Q58" s="7"/>
      <c r="R58" s="7"/>
    </row>
    <row r="59" spans="1:18" ht="19.5" thickBot="1">
      <c r="A59" s="56"/>
      <c r="B59" s="57" t="str">
        <f>[1]Мирнинский!B26</f>
        <v>Алмазы природные несортированные</v>
      </c>
      <c r="C59" s="58" t="str">
        <f>[1]Мирнинский!C26</f>
        <v>т.карат</v>
      </c>
      <c r="D59" s="59"/>
      <c r="E59" s="59"/>
      <c r="F59" s="59"/>
      <c r="G59" s="59"/>
      <c r="H59" s="59"/>
      <c r="I59" s="59"/>
      <c r="J59" s="59"/>
      <c r="K59" s="59"/>
      <c r="L59" s="59"/>
      <c r="M59" s="7"/>
      <c r="N59" s="7"/>
      <c r="O59" s="7"/>
      <c r="P59" s="7"/>
      <c r="Q59" s="7"/>
      <c r="R59" s="7"/>
    </row>
    <row r="60" spans="1:18" ht="18.75">
      <c r="A60" s="60">
        <v>11</v>
      </c>
      <c r="B60" s="61" t="s">
        <v>81</v>
      </c>
      <c r="C60" s="62" t="s">
        <v>82</v>
      </c>
      <c r="D60" s="63">
        <f t="shared" ref="D60:J60" si="0">SUM(D61:D63)</f>
        <v>42.900000000000006</v>
      </c>
      <c r="E60" s="64">
        <f t="shared" si="0"/>
        <v>50.019999999999996</v>
      </c>
      <c r="F60" s="64">
        <f t="shared" si="0"/>
        <v>47.300000000000004</v>
      </c>
      <c r="G60" s="64">
        <f t="shared" si="0"/>
        <v>51.629999999999995</v>
      </c>
      <c r="H60" s="64">
        <f t="shared" si="0"/>
        <v>52.36</v>
      </c>
      <c r="I60" s="64">
        <f t="shared" si="0"/>
        <v>54.660000000000004</v>
      </c>
      <c r="J60" s="64">
        <f t="shared" si="0"/>
        <v>54.970000000000006</v>
      </c>
      <c r="K60" s="64">
        <f>SUM(K61:K63)</f>
        <v>57.71</v>
      </c>
      <c r="L60" s="64">
        <f>SUM(L61:L63)</f>
        <v>58.83</v>
      </c>
      <c r="M60" s="7"/>
      <c r="N60" s="7"/>
      <c r="O60" s="7"/>
      <c r="P60" s="7"/>
      <c r="Q60" s="7"/>
      <c r="R60" s="7"/>
    </row>
    <row r="61" spans="1:18" ht="18.75">
      <c r="A61" s="31"/>
      <c r="B61" s="32" t="s">
        <v>83</v>
      </c>
      <c r="C61" s="65" t="s">
        <v>82</v>
      </c>
      <c r="D61" s="66"/>
      <c r="E61" s="41"/>
      <c r="F61" s="41"/>
      <c r="G61" s="41"/>
      <c r="H61" s="41"/>
      <c r="I61" s="41"/>
      <c r="J61" s="41"/>
      <c r="K61" s="41"/>
      <c r="L61" s="41"/>
      <c r="M61" s="7"/>
      <c r="N61" s="7"/>
      <c r="O61" s="7"/>
      <c r="P61" s="7"/>
      <c r="Q61" s="7"/>
      <c r="R61" s="7"/>
    </row>
    <row r="62" spans="1:18" ht="18.75">
      <c r="A62" s="31"/>
      <c r="B62" s="32" t="s">
        <v>84</v>
      </c>
      <c r="C62" s="65" t="s">
        <v>82</v>
      </c>
      <c r="D62" s="66">
        <v>3.02</v>
      </c>
      <c r="E62" s="41">
        <v>5.55</v>
      </c>
      <c r="F62" s="41">
        <v>0.31</v>
      </c>
      <c r="G62" s="41">
        <v>0.33</v>
      </c>
      <c r="H62" s="41">
        <v>0.33</v>
      </c>
      <c r="I62" s="41">
        <v>0.35</v>
      </c>
      <c r="J62" s="41">
        <v>0.34</v>
      </c>
      <c r="K62" s="41">
        <v>0.36</v>
      </c>
      <c r="L62" s="41">
        <v>0.36</v>
      </c>
      <c r="M62" s="7"/>
      <c r="N62" s="7"/>
      <c r="O62" s="7"/>
      <c r="P62" s="7"/>
      <c r="Q62" s="7"/>
      <c r="R62" s="7"/>
    </row>
    <row r="63" spans="1:18" ht="18.75">
      <c r="A63" s="31"/>
      <c r="B63" s="32" t="s">
        <v>85</v>
      </c>
      <c r="C63" s="65" t="s">
        <v>82</v>
      </c>
      <c r="D63" s="66">
        <v>39.880000000000003</v>
      </c>
      <c r="E63" s="41">
        <v>44.47</v>
      </c>
      <c r="F63" s="41">
        <v>46.99</v>
      </c>
      <c r="G63" s="41">
        <v>51.3</v>
      </c>
      <c r="H63" s="41">
        <v>52.03</v>
      </c>
      <c r="I63" s="41">
        <v>54.31</v>
      </c>
      <c r="J63" s="41">
        <v>54.63</v>
      </c>
      <c r="K63" s="41">
        <v>57.35</v>
      </c>
      <c r="L63" s="41">
        <v>58.47</v>
      </c>
      <c r="M63" s="7"/>
      <c r="N63" s="7"/>
      <c r="O63" s="7"/>
      <c r="P63" s="7"/>
      <c r="Q63" s="7"/>
      <c r="R63" s="7"/>
    </row>
    <row r="64" spans="1:18" ht="18.75">
      <c r="A64" s="67">
        <v>12</v>
      </c>
      <c r="B64" s="68" t="s">
        <v>86</v>
      </c>
      <c r="C64" s="69"/>
      <c r="D64" s="70"/>
      <c r="E64" s="70"/>
      <c r="F64" s="70"/>
      <c r="G64" s="70"/>
      <c r="H64" s="70"/>
      <c r="I64" s="70"/>
      <c r="J64" s="70"/>
      <c r="K64" s="70"/>
      <c r="L64" s="70"/>
      <c r="M64" s="7"/>
      <c r="N64" s="7"/>
      <c r="O64" s="7"/>
      <c r="P64" s="7"/>
      <c r="Q64" s="7"/>
      <c r="R64" s="7"/>
    </row>
    <row r="65" spans="1:21" ht="18.75">
      <c r="A65" s="31"/>
      <c r="B65" s="32" t="s">
        <v>87</v>
      </c>
      <c r="C65" s="33" t="s">
        <v>88</v>
      </c>
      <c r="D65" s="71">
        <v>14</v>
      </c>
      <c r="E65" s="71">
        <v>10</v>
      </c>
      <c r="F65" s="71">
        <v>12</v>
      </c>
      <c r="G65" s="71">
        <v>12</v>
      </c>
      <c r="H65" s="71">
        <v>12</v>
      </c>
      <c r="I65" s="71">
        <v>12</v>
      </c>
      <c r="J65" s="71">
        <v>12</v>
      </c>
      <c r="K65" s="71">
        <v>12</v>
      </c>
      <c r="L65" s="71">
        <v>12</v>
      </c>
      <c r="M65" s="7"/>
      <c r="N65" s="7"/>
      <c r="O65" s="7"/>
      <c r="P65" s="7"/>
      <c r="Q65" s="7"/>
      <c r="R65" s="7"/>
    </row>
    <row r="66" spans="1:21" ht="18.75">
      <c r="A66" s="31"/>
      <c r="B66" s="32" t="s">
        <v>89</v>
      </c>
      <c r="C66" s="33" t="s">
        <v>88</v>
      </c>
      <c r="D66" s="71">
        <v>7</v>
      </c>
      <c r="E66" s="71">
        <v>9</v>
      </c>
      <c r="F66" s="71">
        <v>9</v>
      </c>
      <c r="G66" s="71">
        <v>9</v>
      </c>
      <c r="H66" s="71">
        <v>9</v>
      </c>
      <c r="I66" s="71">
        <v>9</v>
      </c>
      <c r="J66" s="71">
        <v>9</v>
      </c>
      <c r="K66" s="71">
        <v>9</v>
      </c>
      <c r="L66" s="71">
        <v>9</v>
      </c>
      <c r="M66" s="7"/>
      <c r="N66" s="7"/>
      <c r="O66" s="7"/>
      <c r="P66" s="7"/>
      <c r="Q66" s="7"/>
      <c r="R66" s="7"/>
    </row>
    <row r="67" spans="1:21" ht="18.75">
      <c r="A67" s="31"/>
      <c r="B67" s="32" t="s">
        <v>90</v>
      </c>
      <c r="C67" s="33" t="s">
        <v>88</v>
      </c>
      <c r="D67" s="71"/>
      <c r="E67" s="71"/>
      <c r="F67" s="35"/>
      <c r="G67" s="35"/>
      <c r="H67" s="35"/>
      <c r="I67" s="35"/>
      <c r="J67" s="35"/>
      <c r="K67" s="35"/>
      <c r="L67" s="35"/>
      <c r="M67" s="7"/>
      <c r="N67" s="7"/>
      <c r="O67" s="7"/>
      <c r="P67" s="7"/>
      <c r="Q67" s="7"/>
      <c r="R67" s="7"/>
    </row>
    <row r="68" spans="1:21" ht="18.75">
      <c r="A68" s="31"/>
      <c r="B68" s="32" t="s">
        <v>91</v>
      </c>
      <c r="C68" s="33" t="s">
        <v>88</v>
      </c>
      <c r="D68" s="71">
        <v>42</v>
      </c>
      <c r="E68" s="71">
        <v>23</v>
      </c>
      <c r="F68" s="71">
        <v>5</v>
      </c>
      <c r="G68" s="71">
        <v>5</v>
      </c>
      <c r="H68" s="71">
        <v>5</v>
      </c>
      <c r="I68" s="71">
        <v>5</v>
      </c>
      <c r="J68" s="71">
        <v>5</v>
      </c>
      <c r="K68" s="71">
        <v>5</v>
      </c>
      <c r="L68" s="71">
        <v>5</v>
      </c>
      <c r="M68" s="7"/>
      <c r="N68" s="7"/>
      <c r="O68" s="7"/>
      <c r="P68" s="7"/>
      <c r="Q68" s="7"/>
      <c r="R68" s="7"/>
    </row>
    <row r="69" spans="1:21" ht="18.75">
      <c r="A69" s="31"/>
      <c r="B69" s="32" t="s">
        <v>92</v>
      </c>
      <c r="C69" s="33" t="s">
        <v>88</v>
      </c>
      <c r="D69" s="71"/>
      <c r="E69" s="71"/>
      <c r="F69" s="35"/>
      <c r="G69" s="35"/>
      <c r="H69" s="35"/>
      <c r="I69" s="35"/>
      <c r="J69" s="35"/>
      <c r="K69" s="35"/>
      <c r="L69" s="35"/>
      <c r="M69" s="7"/>
      <c r="N69" s="7"/>
      <c r="O69" s="7"/>
      <c r="P69" s="7"/>
      <c r="Q69" s="7"/>
      <c r="R69" s="7"/>
    </row>
    <row r="70" spans="1:21" ht="18.75">
      <c r="A70" s="31"/>
      <c r="B70" s="32" t="s">
        <v>93</v>
      </c>
      <c r="C70" s="33" t="s">
        <v>88</v>
      </c>
      <c r="D70" s="71">
        <v>22</v>
      </c>
      <c r="E70" s="71">
        <v>25</v>
      </c>
      <c r="F70" s="71">
        <v>25</v>
      </c>
      <c r="G70" s="71">
        <v>25</v>
      </c>
      <c r="H70" s="71">
        <v>25</v>
      </c>
      <c r="I70" s="71">
        <v>25</v>
      </c>
      <c r="J70" s="71">
        <v>25</v>
      </c>
      <c r="K70" s="71">
        <v>25</v>
      </c>
      <c r="L70" s="71">
        <v>25</v>
      </c>
      <c r="M70" s="7"/>
      <c r="N70" s="7"/>
      <c r="O70" s="7"/>
      <c r="P70" s="7"/>
      <c r="Q70" s="7"/>
      <c r="R70" s="7"/>
    </row>
    <row r="71" spans="1:21" ht="18.75">
      <c r="A71" s="67">
        <v>13</v>
      </c>
      <c r="B71" s="68" t="s">
        <v>94</v>
      </c>
      <c r="C71" s="69"/>
      <c r="D71" s="70"/>
      <c r="E71" s="70"/>
      <c r="F71" s="70"/>
      <c r="G71" s="70"/>
      <c r="H71" s="70"/>
      <c r="I71" s="70"/>
      <c r="J71" s="70"/>
      <c r="K71" s="70"/>
      <c r="L71" s="70"/>
      <c r="M71" s="7"/>
      <c r="N71" s="7"/>
      <c r="O71" s="7"/>
      <c r="P71" s="7"/>
      <c r="Q71" s="7"/>
      <c r="R71" s="7"/>
    </row>
    <row r="72" spans="1:21" ht="18.75">
      <c r="A72" s="31"/>
      <c r="B72" s="32" t="s">
        <v>95</v>
      </c>
      <c r="C72" s="33" t="s">
        <v>31</v>
      </c>
      <c r="D72" s="53">
        <v>3.34</v>
      </c>
      <c r="E72" s="53">
        <v>16</v>
      </c>
      <c r="F72" s="53">
        <v>8</v>
      </c>
      <c r="G72" s="53">
        <v>8</v>
      </c>
      <c r="H72" s="53">
        <v>8</v>
      </c>
      <c r="I72" s="53">
        <v>8</v>
      </c>
      <c r="J72" s="53">
        <v>8</v>
      </c>
      <c r="K72" s="53">
        <v>8</v>
      </c>
      <c r="L72" s="53">
        <v>8</v>
      </c>
      <c r="M72" s="7"/>
      <c r="N72" s="72"/>
      <c r="O72" s="72"/>
      <c r="P72" s="72"/>
      <c r="Q72" s="72"/>
      <c r="R72" s="72"/>
      <c r="S72" s="72"/>
      <c r="T72" s="72"/>
      <c r="U72" s="73"/>
    </row>
    <row r="73" spans="1:21" ht="18.75">
      <c r="A73" s="31"/>
      <c r="B73" s="32" t="s">
        <v>96</v>
      </c>
      <c r="C73" s="33" t="s">
        <v>31</v>
      </c>
      <c r="D73" s="53">
        <v>10.72</v>
      </c>
      <c r="E73" s="53">
        <v>6</v>
      </c>
      <c r="F73" s="53">
        <v>6</v>
      </c>
      <c r="G73" s="53">
        <v>6</v>
      </c>
      <c r="H73" s="53">
        <v>6</v>
      </c>
      <c r="I73" s="53">
        <v>6</v>
      </c>
      <c r="J73" s="53">
        <v>6</v>
      </c>
      <c r="K73" s="53">
        <v>6</v>
      </c>
      <c r="L73" s="53">
        <v>6</v>
      </c>
      <c r="M73" s="7"/>
      <c r="N73" s="74"/>
      <c r="O73" s="74"/>
      <c r="P73" s="74"/>
      <c r="Q73" s="74"/>
      <c r="R73" s="74"/>
      <c r="S73" s="73"/>
      <c r="T73" s="73"/>
      <c r="U73" s="73"/>
    </row>
    <row r="74" spans="1:21" ht="18.75">
      <c r="A74" s="31"/>
      <c r="B74" s="32" t="s">
        <v>97</v>
      </c>
      <c r="C74" s="33" t="s">
        <v>98</v>
      </c>
      <c r="D74" s="53">
        <v>782.9</v>
      </c>
      <c r="E74" s="53"/>
      <c r="F74" s="53"/>
      <c r="G74" s="53"/>
      <c r="H74" s="53"/>
      <c r="I74" s="53"/>
      <c r="J74" s="53"/>
      <c r="K74" s="53"/>
      <c r="L74" s="53"/>
      <c r="M74" s="7"/>
      <c r="N74" s="7"/>
      <c r="O74" s="7"/>
      <c r="P74" s="7"/>
      <c r="Q74" s="7"/>
      <c r="R74" s="7"/>
    </row>
    <row r="75" spans="1:21" ht="18.75">
      <c r="A75" s="31"/>
      <c r="B75" s="32" t="s">
        <v>99</v>
      </c>
      <c r="C75" s="33" t="s">
        <v>31</v>
      </c>
      <c r="D75" s="75"/>
      <c r="E75" s="53"/>
      <c r="F75" s="53"/>
      <c r="G75" s="53"/>
      <c r="H75" s="53"/>
      <c r="I75" s="53"/>
      <c r="J75" s="53"/>
      <c r="K75" s="53"/>
      <c r="L75" s="53"/>
      <c r="M75" s="7"/>
      <c r="N75" s="7"/>
      <c r="O75" s="7"/>
      <c r="P75" s="7"/>
      <c r="Q75" s="7"/>
      <c r="R75" s="7"/>
    </row>
    <row r="76" spans="1:21" ht="18.75">
      <c r="A76" s="31"/>
      <c r="B76" s="32" t="s">
        <v>100</v>
      </c>
      <c r="C76" s="33" t="s">
        <v>31</v>
      </c>
      <c r="D76" s="53">
        <v>455.8</v>
      </c>
      <c r="E76" s="53">
        <v>400</v>
      </c>
      <c r="F76" s="53">
        <v>400</v>
      </c>
      <c r="G76" s="53">
        <v>400</v>
      </c>
      <c r="H76" s="53">
        <v>400</v>
      </c>
      <c r="I76" s="53">
        <v>400</v>
      </c>
      <c r="J76" s="53">
        <v>400</v>
      </c>
      <c r="K76" s="53">
        <v>400</v>
      </c>
      <c r="L76" s="53">
        <v>400</v>
      </c>
      <c r="M76" s="7"/>
      <c r="N76" s="7"/>
      <c r="O76" s="7"/>
      <c r="P76" s="7"/>
      <c r="Q76" s="7"/>
      <c r="R76" s="7"/>
    </row>
    <row r="77" spans="1:21" ht="18.75">
      <c r="A77" s="31"/>
      <c r="B77" s="32" t="s">
        <v>101</v>
      </c>
      <c r="C77" s="33" t="s">
        <v>31</v>
      </c>
      <c r="D77" s="53">
        <v>59.38</v>
      </c>
      <c r="E77" s="53">
        <v>50</v>
      </c>
      <c r="F77" s="53">
        <v>50</v>
      </c>
      <c r="G77" s="53">
        <v>50</v>
      </c>
      <c r="H77" s="53">
        <v>50</v>
      </c>
      <c r="I77" s="53">
        <v>50</v>
      </c>
      <c r="J77" s="53">
        <v>50</v>
      </c>
      <c r="K77" s="53">
        <v>50</v>
      </c>
      <c r="L77" s="53">
        <v>50</v>
      </c>
      <c r="M77" s="7"/>
      <c r="N77" s="7"/>
      <c r="O77" s="7"/>
      <c r="P77" s="7"/>
      <c r="Q77" s="7"/>
      <c r="R77" s="7"/>
    </row>
    <row r="78" spans="1:21" ht="19.5" thickBot="1">
      <c r="A78" s="42"/>
      <c r="B78" s="43" t="s">
        <v>102</v>
      </c>
      <c r="C78" s="44" t="s">
        <v>31</v>
      </c>
      <c r="D78" s="76"/>
      <c r="E78" s="76"/>
      <c r="F78" s="76"/>
      <c r="G78" s="76"/>
      <c r="H78" s="76"/>
      <c r="I78" s="76"/>
      <c r="J78" s="76"/>
      <c r="K78" s="76"/>
      <c r="L78" s="76"/>
      <c r="M78" s="7"/>
      <c r="N78" s="7"/>
      <c r="O78" s="7"/>
      <c r="P78" s="7"/>
      <c r="Q78" s="7"/>
      <c r="R78" s="7"/>
    </row>
    <row r="79" spans="1:21" ht="36">
      <c r="A79" s="77">
        <v>14</v>
      </c>
      <c r="B79" s="78" t="s">
        <v>103</v>
      </c>
      <c r="C79" s="79" t="s">
        <v>104</v>
      </c>
      <c r="D79" s="80">
        <v>2937.69</v>
      </c>
      <c r="E79" s="80">
        <v>3307.84</v>
      </c>
      <c r="F79" s="80">
        <v>3585.7</v>
      </c>
      <c r="G79" s="80">
        <v>3829.52</v>
      </c>
      <c r="H79" s="80">
        <v>3741.03</v>
      </c>
      <c r="I79" s="80">
        <v>4040.15</v>
      </c>
      <c r="J79" s="80">
        <v>3935.57</v>
      </c>
      <c r="K79" s="80">
        <v>4262.3599999999997</v>
      </c>
      <c r="L79" s="80">
        <v>4140.22</v>
      </c>
      <c r="M79" s="7"/>
      <c r="N79" s="7"/>
      <c r="O79" s="7"/>
      <c r="P79" s="7"/>
      <c r="Q79" s="7"/>
      <c r="R79" s="7"/>
    </row>
    <row r="80" spans="1:21" ht="18.75">
      <c r="A80" s="31"/>
      <c r="B80" s="32" t="s">
        <v>105</v>
      </c>
      <c r="C80" s="33" t="s">
        <v>104</v>
      </c>
      <c r="D80" s="41"/>
      <c r="E80" s="35"/>
      <c r="F80" s="35"/>
      <c r="G80" s="35"/>
      <c r="H80" s="35"/>
      <c r="I80" s="35"/>
      <c r="J80" s="35"/>
      <c r="K80" s="35"/>
      <c r="L80" s="35"/>
      <c r="M80" s="7"/>
      <c r="N80" s="7"/>
      <c r="O80" s="7"/>
      <c r="P80" s="7"/>
      <c r="Q80" s="7"/>
      <c r="R80" s="7"/>
    </row>
    <row r="81" spans="1:22" ht="18.75">
      <c r="A81" s="31">
        <v>15</v>
      </c>
      <c r="B81" s="32" t="s">
        <v>106</v>
      </c>
      <c r="C81" s="33" t="s">
        <v>104</v>
      </c>
      <c r="D81" s="81">
        <v>41669.730000000003</v>
      </c>
      <c r="E81" s="81">
        <v>46920.11</v>
      </c>
      <c r="F81" s="81">
        <v>50861.4</v>
      </c>
      <c r="G81" s="81">
        <v>54319.98</v>
      </c>
      <c r="H81" s="81">
        <v>53064.77</v>
      </c>
      <c r="I81" s="81">
        <v>57307.57</v>
      </c>
      <c r="J81" s="81">
        <v>55824.14</v>
      </c>
      <c r="K81" s="81">
        <v>60459.49</v>
      </c>
      <c r="L81" s="81">
        <v>58726.99</v>
      </c>
      <c r="M81" s="7"/>
      <c r="N81" s="7"/>
      <c r="O81" s="7"/>
      <c r="P81" s="7"/>
      <c r="Q81" s="7"/>
      <c r="R81" s="7"/>
    </row>
    <row r="82" spans="1:22" ht="18.75">
      <c r="A82" s="31"/>
      <c r="B82" s="32" t="s">
        <v>107</v>
      </c>
      <c r="C82" s="33" t="s">
        <v>16</v>
      </c>
      <c r="D82" s="41"/>
      <c r="E82" s="35"/>
      <c r="F82" s="35"/>
      <c r="G82" s="35"/>
      <c r="H82" s="35"/>
      <c r="I82" s="35"/>
      <c r="J82" s="35"/>
      <c r="K82" s="35"/>
      <c r="L82" s="35"/>
      <c r="M82" s="7"/>
      <c r="N82" s="7"/>
      <c r="O82" s="7"/>
      <c r="P82" s="7"/>
      <c r="Q82" s="7"/>
      <c r="R82" s="7"/>
    </row>
    <row r="83" spans="1:22" ht="18.75">
      <c r="A83" s="31">
        <v>16</v>
      </c>
      <c r="B83" s="32" t="s">
        <v>108</v>
      </c>
      <c r="C83" s="33" t="s">
        <v>104</v>
      </c>
      <c r="D83" s="41">
        <v>3319</v>
      </c>
      <c r="E83" s="71">
        <v>3643</v>
      </c>
      <c r="F83" s="35">
        <f>E83*'[1]Дефляторы (25.06.2015)'!C55/100</f>
        <v>3985.442</v>
      </c>
      <c r="G83" s="35">
        <f>F83*'[1]Дефляторы (25.06.2015)'!E55/100</f>
        <v>4292.3210340000005</v>
      </c>
      <c r="H83" s="35"/>
      <c r="I83" s="35">
        <f>G83*'[1]Дефляторы (25.06.2015)'!G55/100</f>
        <v>4575.6142222440003</v>
      </c>
      <c r="J83" s="35">
        <f>H83*'[1]Дефляторы (25.06.2015)'!H55/100</f>
        <v>0</v>
      </c>
      <c r="K83" s="35">
        <f>I83*'[1]Дефляторы (25.06.2015)'!I55/100</f>
        <v>4877.6047609121042</v>
      </c>
      <c r="L83" s="35">
        <f>J83*'[1]Дефляторы (25.06.2015)'!J55/100</f>
        <v>0</v>
      </c>
      <c r="M83" s="7"/>
      <c r="N83" s="7"/>
      <c r="O83" s="7"/>
      <c r="P83" s="7"/>
      <c r="Q83" s="7"/>
      <c r="R83" s="7"/>
    </row>
    <row r="84" spans="1:22" ht="18.75">
      <c r="A84" s="31"/>
      <c r="B84" s="32" t="s">
        <v>107</v>
      </c>
      <c r="C84" s="33" t="s">
        <v>16</v>
      </c>
      <c r="D84" s="35"/>
      <c r="E84" s="71"/>
      <c r="F84" s="35"/>
      <c r="G84" s="35"/>
      <c r="H84" s="35"/>
      <c r="I84" s="35"/>
      <c r="J84" s="35"/>
      <c r="K84" s="35"/>
      <c r="L84" s="35"/>
      <c r="M84" s="7"/>
      <c r="N84" s="7"/>
      <c r="O84" s="7"/>
      <c r="P84" s="7"/>
      <c r="Q84" s="7"/>
      <c r="R84" s="7"/>
    </row>
    <row r="85" spans="1:22" ht="18.75">
      <c r="A85" s="31">
        <v>17</v>
      </c>
      <c r="B85" s="32" t="s">
        <v>109</v>
      </c>
      <c r="C85" s="33" t="s">
        <v>110</v>
      </c>
      <c r="D85" s="81">
        <v>1002</v>
      </c>
      <c r="E85" s="71">
        <v>1014</v>
      </c>
      <c r="F85" s="35">
        <f>E85*'[1]Дефляторы (25.06.2015)'!C54/100</f>
        <v>1095.1199999999999</v>
      </c>
      <c r="G85" s="35">
        <f>F85*'[1]Дефляторы (25.06.2015)'!E54/100</f>
        <v>1165.20768</v>
      </c>
      <c r="H85" s="35"/>
      <c r="I85" s="35">
        <f>G85*'[1]Дефляторы (25.06.2015)'!G54/100</f>
        <v>1224.6332716799998</v>
      </c>
      <c r="J85" s="35">
        <f>H85*'[1]Дефляторы (25.06.2015)'!H54/100</f>
        <v>0</v>
      </c>
      <c r="K85" s="35">
        <f>I85*'[1]Дефляторы (25.06.2015)'!I54/100</f>
        <v>1287.0895685356797</v>
      </c>
      <c r="L85" s="35">
        <f>J85*'[1]Дефляторы (25.06.2015)'!J54/100</f>
        <v>0</v>
      </c>
      <c r="M85" s="7"/>
      <c r="N85" s="7"/>
      <c r="O85" s="7"/>
      <c r="P85" s="7"/>
      <c r="Q85" s="7"/>
      <c r="R85" s="7"/>
    </row>
    <row r="86" spans="1:22" ht="19.5" thickBot="1">
      <c r="A86" s="42"/>
      <c r="B86" s="43" t="s">
        <v>107</v>
      </c>
      <c r="C86" s="44" t="s">
        <v>16</v>
      </c>
      <c r="D86" s="82"/>
      <c r="E86" s="82"/>
      <c r="F86" s="82"/>
      <c r="G86" s="82"/>
      <c r="H86" s="82"/>
      <c r="I86" s="82"/>
      <c r="J86" s="82"/>
      <c r="K86" s="82"/>
      <c r="L86" s="82"/>
      <c r="M86" s="7"/>
      <c r="N86" s="7"/>
      <c r="O86" s="7"/>
      <c r="P86" s="7"/>
      <c r="Q86" s="7"/>
      <c r="R86" s="7"/>
    </row>
    <row r="87" spans="1:22" ht="18.75">
      <c r="A87" s="77">
        <v>18</v>
      </c>
      <c r="B87" s="78" t="s">
        <v>111</v>
      </c>
      <c r="C87" s="79" t="s">
        <v>104</v>
      </c>
      <c r="D87" s="83" t="s">
        <v>112</v>
      </c>
      <c r="E87" s="83" t="s">
        <v>112</v>
      </c>
      <c r="F87" s="83" t="s">
        <v>112</v>
      </c>
      <c r="G87" s="83" t="s">
        <v>112</v>
      </c>
      <c r="H87" s="83" t="s">
        <v>112</v>
      </c>
      <c r="I87" s="83" t="s">
        <v>112</v>
      </c>
      <c r="J87" s="83" t="s">
        <v>112</v>
      </c>
      <c r="K87" s="83" t="s">
        <v>112</v>
      </c>
      <c r="L87" s="83" t="s">
        <v>112</v>
      </c>
      <c r="M87" s="7"/>
      <c r="N87" s="7"/>
      <c r="O87" s="7"/>
      <c r="P87" s="7"/>
      <c r="Q87" s="7"/>
      <c r="R87" s="7"/>
    </row>
    <row r="88" spans="1:22" ht="18.75">
      <c r="A88" s="31">
        <v>19</v>
      </c>
      <c r="B88" s="32" t="s">
        <v>113</v>
      </c>
      <c r="C88" s="33" t="s">
        <v>104</v>
      </c>
      <c r="D88" s="34">
        <v>6996.3</v>
      </c>
      <c r="E88" s="35">
        <v>7236</v>
      </c>
      <c r="F88" s="35">
        <v>7903.4</v>
      </c>
      <c r="G88" s="35">
        <v>7547.85</v>
      </c>
      <c r="H88" s="35"/>
      <c r="I88" s="35">
        <v>7940.65</v>
      </c>
      <c r="J88" s="35"/>
      <c r="K88" s="35">
        <v>8273.0499999999993</v>
      </c>
      <c r="L88" s="35"/>
      <c r="M88" s="7"/>
      <c r="N88" s="7"/>
      <c r="O88" s="7"/>
      <c r="P88" s="7"/>
      <c r="Q88" s="7"/>
      <c r="R88" s="7"/>
    </row>
    <row r="89" spans="1:22" ht="24">
      <c r="A89" s="31">
        <v>20</v>
      </c>
      <c r="B89" s="32" t="s">
        <v>114</v>
      </c>
      <c r="C89" s="33" t="s">
        <v>104</v>
      </c>
      <c r="D89" s="34">
        <v>11438</v>
      </c>
      <c r="E89" s="35">
        <v>9977.7999999999993</v>
      </c>
      <c r="F89" s="35">
        <v>9007</v>
      </c>
      <c r="G89" s="35">
        <v>9007</v>
      </c>
      <c r="H89" s="35"/>
      <c r="I89" s="35">
        <v>9007</v>
      </c>
      <c r="J89" s="35"/>
      <c r="K89" s="35">
        <v>9007</v>
      </c>
      <c r="L89" s="35"/>
      <c r="M89" s="7"/>
      <c r="N89" s="7"/>
      <c r="O89" s="7"/>
      <c r="P89" s="7"/>
      <c r="Q89" s="7"/>
      <c r="R89" s="7"/>
    </row>
    <row r="90" spans="1:22" ht="18.75">
      <c r="A90" s="31">
        <v>21</v>
      </c>
      <c r="B90" s="84" t="s">
        <v>115</v>
      </c>
      <c r="C90" s="33" t="s">
        <v>104</v>
      </c>
      <c r="D90" s="85" t="s">
        <v>112</v>
      </c>
      <c r="E90" s="85" t="s">
        <v>112</v>
      </c>
      <c r="F90" s="85" t="s">
        <v>112</v>
      </c>
      <c r="G90" s="85" t="s">
        <v>112</v>
      </c>
      <c r="H90" s="85" t="s">
        <v>112</v>
      </c>
      <c r="I90" s="85" t="s">
        <v>112</v>
      </c>
      <c r="J90" s="85" t="s">
        <v>112</v>
      </c>
      <c r="K90" s="85" t="s">
        <v>112</v>
      </c>
      <c r="L90" s="85" t="s">
        <v>112</v>
      </c>
      <c r="M90" s="7"/>
      <c r="N90" s="7"/>
      <c r="O90" s="7"/>
      <c r="P90" s="7"/>
      <c r="Q90" s="7"/>
      <c r="R90" s="7"/>
    </row>
    <row r="91" spans="1:22" ht="18.75">
      <c r="A91" s="86">
        <v>22</v>
      </c>
      <c r="B91" s="84" t="s">
        <v>116</v>
      </c>
      <c r="C91" s="33" t="s">
        <v>104</v>
      </c>
      <c r="D91" s="34">
        <v>29350.7</v>
      </c>
      <c r="E91" s="34">
        <v>65884.600000000006</v>
      </c>
      <c r="F91" s="34">
        <v>14265.1</v>
      </c>
      <c r="G91" s="34">
        <v>20648.55</v>
      </c>
      <c r="H91" s="34"/>
      <c r="I91" s="34">
        <v>18956.189999999999</v>
      </c>
      <c r="J91" s="34"/>
      <c r="K91" s="34">
        <v>19334.490000000002</v>
      </c>
      <c r="L91" s="34"/>
      <c r="M91" s="7"/>
      <c r="N91" s="7"/>
      <c r="O91" s="7"/>
      <c r="P91" s="7"/>
      <c r="Q91" s="7"/>
      <c r="R91" s="7"/>
    </row>
    <row r="92" spans="1:22" ht="18.75">
      <c r="A92" s="31">
        <v>23</v>
      </c>
      <c r="B92" s="32" t="s">
        <v>117</v>
      </c>
      <c r="C92" s="33" t="s">
        <v>104</v>
      </c>
      <c r="D92" s="34">
        <v>53453.7</v>
      </c>
      <c r="E92" s="34">
        <v>90664.6</v>
      </c>
      <c r="F92" s="34">
        <v>51684.5</v>
      </c>
      <c r="G92" s="34">
        <v>20648.55</v>
      </c>
      <c r="H92" s="34"/>
      <c r="I92" s="34">
        <v>18956.189999999999</v>
      </c>
      <c r="J92" s="34"/>
      <c r="K92" s="34">
        <v>19334.490000000002</v>
      </c>
      <c r="L92" s="34"/>
      <c r="M92" s="7"/>
      <c r="N92" s="7"/>
      <c r="O92" s="7"/>
      <c r="P92" s="7"/>
      <c r="Q92" s="7"/>
      <c r="R92" s="7"/>
    </row>
    <row r="93" spans="1:22" ht="18.75">
      <c r="A93" s="31">
        <v>24</v>
      </c>
      <c r="B93" s="87" t="s">
        <v>118</v>
      </c>
      <c r="C93" s="88" t="s">
        <v>16</v>
      </c>
      <c r="D93" s="89">
        <f>D89/D92*100</f>
        <v>21.397957484701717</v>
      </c>
      <c r="E93" s="89">
        <f t="shared" ref="E93:L93" si="1">E89/E92*100</f>
        <v>11.00517732389488</v>
      </c>
      <c r="F93" s="89">
        <f t="shared" si="1"/>
        <v>17.426888138610224</v>
      </c>
      <c r="G93" s="89">
        <f t="shared" si="1"/>
        <v>43.620496354465573</v>
      </c>
      <c r="H93" s="89"/>
      <c r="I93" s="89">
        <f t="shared" si="1"/>
        <v>47.514822335078939</v>
      </c>
      <c r="J93" s="89"/>
      <c r="K93" s="89">
        <f t="shared" si="1"/>
        <v>46.585143957766661</v>
      </c>
      <c r="L93" s="89"/>
      <c r="M93" s="7"/>
      <c r="N93" s="7"/>
      <c r="O93" s="7"/>
      <c r="P93" s="7"/>
      <c r="Q93" s="7"/>
      <c r="R93" s="7"/>
      <c r="S93" s="7"/>
      <c r="T93" s="7"/>
      <c r="U93" s="7"/>
      <c r="V93" s="7"/>
    </row>
    <row r="94" spans="1:22" ht="13.5" thickBot="1">
      <c r="A94" s="90">
        <v>25</v>
      </c>
      <c r="B94" s="91" t="s">
        <v>119</v>
      </c>
      <c r="C94" s="92" t="s">
        <v>104</v>
      </c>
      <c r="D94" s="93">
        <v>1414</v>
      </c>
      <c r="E94" s="94">
        <f>D94*'[1]Дефляторы (25.06.2015)'!B53/100</f>
        <v>1592.164</v>
      </c>
      <c r="F94" s="94">
        <f>E94*'[1]Дефляторы (25.06.2015)'!C53/100</f>
        <v>1725.9057760000003</v>
      </c>
      <c r="G94" s="94">
        <f>F94*'[1]Дефляторы (25.06.2015)'!E53/100</f>
        <v>1843.2673687680001</v>
      </c>
      <c r="H94" s="94">
        <f>'[1]Дефляторы (25.06.2015)'!F53/100</f>
        <v>1.0549999999999999</v>
      </c>
      <c r="I94" s="94">
        <f>G94*'[1]Дефляторы (25.06.2015)'!G53/100</f>
        <v>1944.64707405024</v>
      </c>
      <c r="J94" s="94">
        <f>H94*'[1]Дефляторы (25.06.2015)'!H53/100</f>
        <v>1.1098599999999998</v>
      </c>
      <c r="K94" s="94">
        <f>I94*'[1]Дефляторы (25.06.2015)'!I53/100</f>
        <v>2051.6026631230034</v>
      </c>
      <c r="L94" s="94">
        <f>J94*'[1]Дефляторы (25.06.2015)'!J53/100</f>
        <v>1.1675727199999999</v>
      </c>
    </row>
    <row r="95" spans="1:22">
      <c r="A95" s="95"/>
      <c r="B95" s="96"/>
      <c r="C95" s="24"/>
      <c r="D95" s="97"/>
      <c r="E95" s="98"/>
      <c r="F95" s="98"/>
      <c r="G95" s="98"/>
      <c r="H95" s="98"/>
      <c r="I95" s="98"/>
      <c r="J95" s="98"/>
      <c r="K95" s="98"/>
      <c r="L95" s="98"/>
    </row>
    <row r="96" spans="1:22">
      <c r="A96" s="95"/>
      <c r="B96" s="96"/>
      <c r="C96" s="24"/>
      <c r="D96" s="99"/>
      <c r="E96" s="100"/>
      <c r="F96" s="100"/>
      <c r="G96" s="100"/>
      <c r="H96" s="100"/>
      <c r="I96" s="100"/>
      <c r="J96" s="100"/>
      <c r="K96" s="100"/>
      <c r="L96" s="100"/>
    </row>
    <row r="97" spans="2:12" s="103" customFormat="1">
      <c r="B97" s="101" t="s">
        <v>120</v>
      </c>
      <c r="C97" s="102"/>
      <c r="D97" s="102"/>
      <c r="E97" s="102"/>
      <c r="F97" s="102"/>
      <c r="G97" s="102"/>
      <c r="H97" s="102"/>
      <c r="I97" s="102"/>
      <c r="J97" s="102"/>
      <c r="K97" s="102"/>
      <c r="L97" s="102"/>
    </row>
    <row r="98" spans="2:12">
      <c r="B98" s="104" t="s">
        <v>121</v>
      </c>
      <c r="C98" s="105"/>
      <c r="D98" s="105"/>
      <c r="E98" s="105"/>
      <c r="F98" s="105"/>
      <c r="G98" s="105"/>
      <c r="H98" s="105"/>
      <c r="I98" s="105"/>
      <c r="J98" s="105"/>
      <c r="K98" s="105"/>
      <c r="L98" s="105"/>
    </row>
    <row r="99" spans="2:12">
      <c r="B99" s="104"/>
      <c r="C99" s="105"/>
      <c r="D99" s="105"/>
      <c r="E99" s="105"/>
      <c r="F99" s="105"/>
      <c r="G99" s="105"/>
      <c r="H99" s="105"/>
      <c r="I99" s="105"/>
      <c r="J99" s="105"/>
      <c r="K99" s="105"/>
      <c r="L99" s="105"/>
    </row>
    <row r="100" spans="2:12">
      <c r="B100" s="104"/>
      <c r="C100" s="105"/>
      <c r="D100" s="105"/>
      <c r="E100" s="105"/>
      <c r="F100" s="105"/>
      <c r="G100" s="105"/>
      <c r="H100" s="105"/>
      <c r="I100" s="105"/>
      <c r="J100" s="105"/>
      <c r="K100" s="105"/>
      <c r="L100" s="105"/>
    </row>
    <row r="101" spans="2:12">
      <c r="B101" s="104"/>
      <c r="C101" s="105"/>
      <c r="D101" s="105"/>
      <c r="E101" s="105"/>
      <c r="F101" s="105"/>
      <c r="G101" s="105"/>
      <c r="H101" s="105"/>
      <c r="I101" s="105"/>
      <c r="J101" s="105"/>
      <c r="K101" s="105"/>
      <c r="L101" s="105"/>
    </row>
    <row r="103" spans="2:12">
      <c r="D103" s="106">
        <f>D97+D98+D99+D100+D101</f>
        <v>0</v>
      </c>
      <c r="E103" s="106">
        <f t="shared" ref="E103:L103" si="2">E97+E98+E99+E100+E101</f>
        <v>0</v>
      </c>
      <c r="F103" s="106">
        <f t="shared" si="2"/>
        <v>0</v>
      </c>
      <c r="G103" s="106">
        <f t="shared" si="2"/>
        <v>0</v>
      </c>
      <c r="H103" s="106">
        <f t="shared" si="2"/>
        <v>0</v>
      </c>
      <c r="I103" s="106">
        <f t="shared" si="2"/>
        <v>0</v>
      </c>
      <c r="J103" s="106">
        <f t="shared" si="2"/>
        <v>0</v>
      </c>
      <c r="K103" s="106">
        <f t="shared" si="2"/>
        <v>0</v>
      </c>
      <c r="L103" s="106">
        <f t="shared" si="2"/>
        <v>0</v>
      </c>
    </row>
  </sheetData>
  <mergeCells count="8">
    <mergeCell ref="B3:F3"/>
    <mergeCell ref="K4:L4"/>
    <mergeCell ref="A5:A6"/>
    <mergeCell ref="B5:B6"/>
    <mergeCell ref="C5:C6"/>
    <mergeCell ref="G5:H5"/>
    <mergeCell ref="I5:J5"/>
    <mergeCell ref="K5:L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Коханенко Лариса Борисовна</dc:creator>
  <cp:lastModifiedBy>глав_бух_адм</cp:lastModifiedBy>
  <cp:lastPrinted>2016-11-04T04:25:41Z</cp:lastPrinted>
  <dcterms:created xsi:type="dcterms:W3CDTF">2016-07-29T01:21:25Z</dcterms:created>
  <dcterms:modified xsi:type="dcterms:W3CDTF">2016-11-04T04:28:03Z</dcterms:modified>
</cp:coreProperties>
</file>